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-109-3-04 - Svislé kc..." sheetId="2" r:id="rId2"/>
    <sheet name="2025-109-3-05 - Vodorovné..." sheetId="3" r:id="rId3"/>
    <sheet name="2025-109-3-07 - Podlahy" sheetId="4" r:id="rId4"/>
    <sheet name="2025-109-3-08 - Otvorové ..." sheetId="5" r:id="rId5"/>
    <sheet name="2025-109-3-09 - Vnitřní p..." sheetId="6" r:id="rId6"/>
    <sheet name="2025-109-3-11 - Zámečnick..." sheetId="7" r:id="rId7"/>
    <sheet name="2025-109-3-12 - Profese -..." sheetId="8" r:id="rId8"/>
    <sheet name="2025-109-3-13 - Profese -..." sheetId="9" r:id="rId9"/>
    <sheet name="2025-109-3-15 - Profese -..." sheetId="10" r:id="rId10"/>
    <sheet name="2025-109-3-19 - VRN - ved..." sheetId="11" r:id="rId11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'2025-109-3-04 - Svislé kc...'!$C$84:$K$121</definedName>
    <definedName name="_xlnm.Print_Area" localSheetId="1">'2025-109-3-04 - Svislé kc...'!$C$4:$J$39,'2025-109-3-04 - Svislé kc...'!$C$72:$K$121</definedName>
    <definedName name="_xlnm.Print_Titles" localSheetId="1">'2025-109-3-04 - Svislé kc...'!$84:$84</definedName>
    <definedName name="_xlnm._FilterDatabase" localSheetId="2" hidden="1">'2025-109-3-05 - Vodorovné...'!$C$81:$K$98</definedName>
    <definedName name="_xlnm.Print_Area" localSheetId="2">'2025-109-3-05 - Vodorovné...'!$C$4:$J$39,'2025-109-3-05 - Vodorovné...'!$C$69:$K$98</definedName>
    <definedName name="_xlnm.Print_Titles" localSheetId="2">'2025-109-3-05 - Vodorovné...'!$81:$81</definedName>
    <definedName name="_xlnm._FilterDatabase" localSheetId="3" hidden="1">'2025-109-3-07 - Podlahy'!$C$85:$K$122</definedName>
    <definedName name="_xlnm.Print_Area" localSheetId="3">'2025-109-3-07 - Podlahy'!$C$4:$J$39,'2025-109-3-07 - Podlahy'!$C$73:$K$122</definedName>
    <definedName name="_xlnm.Print_Titles" localSheetId="3">'2025-109-3-07 - Podlahy'!$85:$85</definedName>
    <definedName name="_xlnm._FilterDatabase" localSheetId="4" hidden="1">'2025-109-3-08 - Otvorové ...'!$C$86:$K$138</definedName>
    <definedName name="_xlnm.Print_Area" localSheetId="4">'2025-109-3-08 - Otvorové ...'!$C$4:$J$39,'2025-109-3-08 - Otvorové ...'!$C$74:$K$138</definedName>
    <definedName name="_xlnm.Print_Titles" localSheetId="4">'2025-109-3-08 - Otvorové ...'!$86:$86</definedName>
    <definedName name="_xlnm._FilterDatabase" localSheetId="5" hidden="1">'2025-109-3-09 - Vnitřní p...'!$C$84:$K$130</definedName>
    <definedName name="_xlnm.Print_Area" localSheetId="5">'2025-109-3-09 - Vnitřní p...'!$C$4:$J$39,'2025-109-3-09 - Vnitřní p...'!$C$72:$K$130</definedName>
    <definedName name="_xlnm.Print_Titles" localSheetId="5">'2025-109-3-09 - Vnitřní p...'!$84:$84</definedName>
    <definedName name="_xlnm._FilterDatabase" localSheetId="6" hidden="1">'2025-109-3-11 - Zámečnick...'!$C$80:$K$87</definedName>
    <definedName name="_xlnm.Print_Area" localSheetId="6">'2025-109-3-11 - Zámečnick...'!$C$4:$J$39,'2025-109-3-11 - Zámečnick...'!$C$68:$K$87</definedName>
    <definedName name="_xlnm.Print_Titles" localSheetId="6">'2025-109-3-11 - Zámečnick...'!$80:$80</definedName>
    <definedName name="_xlnm._FilterDatabase" localSheetId="7" hidden="1">'2025-109-3-12 - Profese -...'!$C$82:$K$135</definedName>
    <definedName name="_xlnm.Print_Area" localSheetId="7">'2025-109-3-12 - Profese -...'!$C$4:$J$39,'2025-109-3-12 - Profese -...'!$C$70:$K$135</definedName>
    <definedName name="_xlnm.Print_Titles" localSheetId="7">'2025-109-3-12 - Profese -...'!$82:$82</definedName>
    <definedName name="_xlnm._FilterDatabase" localSheetId="8" hidden="1">'2025-109-3-13 - Profese -...'!$C$97:$K$183</definedName>
    <definedName name="_xlnm.Print_Area" localSheetId="8">'2025-109-3-13 - Profese -...'!$C$4:$J$39,'2025-109-3-13 - Profese -...'!$C$85:$K$183</definedName>
    <definedName name="_xlnm.Print_Titles" localSheetId="8">'2025-109-3-13 - Profese -...'!$97:$97</definedName>
    <definedName name="_xlnm._FilterDatabase" localSheetId="9" hidden="1">'2025-109-3-15 - Profese -...'!$C$83:$K$123</definedName>
    <definedName name="_xlnm.Print_Area" localSheetId="9">'2025-109-3-15 - Profese -...'!$C$4:$J$39,'2025-109-3-15 - Profese -...'!$C$71:$K$123</definedName>
    <definedName name="_xlnm.Print_Titles" localSheetId="9">'2025-109-3-15 - Profese -...'!$83:$83</definedName>
    <definedName name="_xlnm._FilterDatabase" localSheetId="10" hidden="1">'2025-109-3-19 - VRN - ved...'!$C$84:$K$107</definedName>
    <definedName name="_xlnm.Print_Area" localSheetId="10">'2025-109-3-19 - VRN - ved...'!$C$4:$J$39,'2025-109-3-19 - VRN - ved...'!$C$72:$K$107</definedName>
    <definedName name="_xlnm.Print_Titles" localSheetId="10">'2025-109-3-19 - VRN - ved...'!$84:$84</definedName>
  </definedNames>
  <calcPr/>
</workbook>
</file>

<file path=xl/calcChain.xml><?xml version="1.0" encoding="utf-8"?>
<calcChain xmlns="http://schemas.openxmlformats.org/spreadsheetml/2006/main">
  <c i="11" l="1" r="J37"/>
  <c r="J36"/>
  <c i="1" r="AY64"/>
  <c i="11" r="J35"/>
  <c i="1" r="AX64"/>
  <c i="11" r="BI106"/>
  <c r="BH106"/>
  <c r="BG106"/>
  <c r="BE106"/>
  <c r="T106"/>
  <c r="T105"/>
  <c r="R106"/>
  <c r="R105"/>
  <c r="P106"/>
  <c r="P105"/>
  <c r="BI103"/>
  <c r="BH103"/>
  <c r="BG103"/>
  <c r="BE103"/>
  <c r="T103"/>
  <c r="T102"/>
  <c r="R103"/>
  <c r="R102"/>
  <c r="P103"/>
  <c r="P102"/>
  <c r="BI100"/>
  <c r="BH100"/>
  <c r="BG100"/>
  <c r="BE100"/>
  <c r="T100"/>
  <c r="R100"/>
  <c r="P100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BI91"/>
  <c r="BH91"/>
  <c r="BG91"/>
  <c r="BE91"/>
  <c r="T91"/>
  <c r="R91"/>
  <c r="P91"/>
  <c r="BI88"/>
  <c r="BH88"/>
  <c r="BG88"/>
  <c r="BE88"/>
  <c r="T88"/>
  <c r="T87"/>
  <c r="R88"/>
  <c r="R87"/>
  <c r="P88"/>
  <c r="P87"/>
  <c r="J81"/>
  <c r="F81"/>
  <c r="F79"/>
  <c r="E77"/>
  <c r="J54"/>
  <c r="F54"/>
  <c r="F52"/>
  <c r="E50"/>
  <c r="J24"/>
  <c r="E24"/>
  <c r="J55"/>
  <c r="J23"/>
  <c r="J18"/>
  <c r="E18"/>
  <c r="F82"/>
  <c r="J17"/>
  <c r="J12"/>
  <c r="J52"/>
  <c r="E7"/>
  <c r="E75"/>
  <c i="10" r="J37"/>
  <c r="J36"/>
  <c i="1" r="AY63"/>
  <c i="10" r="J35"/>
  <c i="1" r="AX63"/>
  <c i="10"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8"/>
  <c r="BH108"/>
  <c r="BG108"/>
  <c r="BE108"/>
  <c r="T108"/>
  <c r="R108"/>
  <c r="P108"/>
  <c r="BI107"/>
  <c r="BH107"/>
  <c r="BG107"/>
  <c r="BE107"/>
  <c r="T107"/>
  <c r="R107"/>
  <c r="P107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103"/>
  <c r="BH103"/>
  <c r="BG103"/>
  <c r="BE103"/>
  <c r="T103"/>
  <c r="R103"/>
  <c r="P103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BI99"/>
  <c r="BH99"/>
  <c r="BG99"/>
  <c r="BE99"/>
  <c r="T99"/>
  <c r="R99"/>
  <c r="P99"/>
  <c r="BI98"/>
  <c r="BH98"/>
  <c r="BG98"/>
  <c r="BE98"/>
  <c r="T98"/>
  <c r="R98"/>
  <c r="P98"/>
  <c r="BI96"/>
  <c r="BH96"/>
  <c r="BG96"/>
  <c r="BE96"/>
  <c r="T96"/>
  <c r="R96"/>
  <c r="P96"/>
  <c r="BI95"/>
  <c r="BH95"/>
  <c r="BG95"/>
  <c r="BE95"/>
  <c r="T95"/>
  <c r="R95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1"/>
  <c r="BH91"/>
  <c r="BG91"/>
  <c r="BE91"/>
  <c r="T91"/>
  <c r="R91"/>
  <c r="P91"/>
  <c r="BI90"/>
  <c r="BH90"/>
  <c r="BG90"/>
  <c r="BE90"/>
  <c r="T90"/>
  <c r="R90"/>
  <c r="P90"/>
  <c r="BI89"/>
  <c r="BH89"/>
  <c r="BG89"/>
  <c r="BE89"/>
  <c r="T89"/>
  <c r="R89"/>
  <c r="P89"/>
  <c r="BI87"/>
  <c r="BH87"/>
  <c r="BG87"/>
  <c r="BE87"/>
  <c r="T87"/>
  <c r="T86"/>
  <c r="R87"/>
  <c r="R86"/>
  <c r="P87"/>
  <c r="P86"/>
  <c r="J80"/>
  <c r="F80"/>
  <c r="F78"/>
  <c r="E76"/>
  <c r="J54"/>
  <c r="F54"/>
  <c r="F52"/>
  <c r="E50"/>
  <c r="J24"/>
  <c r="E24"/>
  <c r="J81"/>
  <c r="J23"/>
  <c r="J18"/>
  <c r="E18"/>
  <c r="F55"/>
  <c r="J17"/>
  <c r="J12"/>
  <c r="J52"/>
  <c r="E7"/>
  <c r="E48"/>
  <c i="9" r="J37"/>
  <c r="J36"/>
  <c i="1" r="AY62"/>
  <c i="9" r="J35"/>
  <c i="1" r="AX62"/>
  <c i="9" r="BI182"/>
  <c r="BH182"/>
  <c r="BG182"/>
  <c r="BE182"/>
  <c r="T182"/>
  <c r="T181"/>
  <c r="R182"/>
  <c r="R181"/>
  <c r="P182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T158"/>
  <c r="R159"/>
  <c r="R158"/>
  <c r="P159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T137"/>
  <c r="R138"/>
  <c r="R137"/>
  <c r="P138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T129"/>
  <c r="R130"/>
  <c r="R129"/>
  <c r="P130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5"/>
  <c r="BH115"/>
  <c r="BG115"/>
  <c r="BE115"/>
  <c r="T115"/>
  <c r="R115"/>
  <c r="P115"/>
  <c r="BI114"/>
  <c r="BH114"/>
  <c r="BG114"/>
  <c r="BE114"/>
  <c r="T114"/>
  <c r="R114"/>
  <c r="P114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09"/>
  <c r="BH109"/>
  <c r="BG109"/>
  <c r="BE109"/>
  <c r="T109"/>
  <c r="R109"/>
  <c r="P109"/>
  <c r="BI108"/>
  <c r="BH108"/>
  <c r="BG108"/>
  <c r="BE108"/>
  <c r="T108"/>
  <c r="R108"/>
  <c r="P108"/>
  <c r="BI107"/>
  <c r="BH107"/>
  <c r="BG107"/>
  <c r="BE107"/>
  <c r="T107"/>
  <c r="R107"/>
  <c r="P107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103"/>
  <c r="BH103"/>
  <c r="BG103"/>
  <c r="BE103"/>
  <c r="T103"/>
  <c r="R103"/>
  <c r="P103"/>
  <c r="BI102"/>
  <c r="BH102"/>
  <c r="BG102"/>
  <c r="BE102"/>
  <c r="T102"/>
  <c r="R102"/>
  <c r="P102"/>
  <c r="J94"/>
  <c r="F94"/>
  <c r="F92"/>
  <c r="E90"/>
  <c r="J54"/>
  <c r="F54"/>
  <c r="F52"/>
  <c r="E50"/>
  <c r="J24"/>
  <c r="E24"/>
  <c r="J95"/>
  <c r="J23"/>
  <c r="J18"/>
  <c r="E18"/>
  <c r="F55"/>
  <c r="J17"/>
  <c r="J12"/>
  <c r="J52"/>
  <c r="E7"/>
  <c r="E88"/>
  <c i="8" r="J37"/>
  <c r="J36"/>
  <c i="1" r="AY61"/>
  <c i="8" r="J35"/>
  <c i="1" r="AX61"/>
  <c i="8"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BI118"/>
  <c r="BH118"/>
  <c r="BG118"/>
  <c r="BE118"/>
  <c r="T118"/>
  <c r="R118"/>
  <c r="P118"/>
  <c r="BI117"/>
  <c r="BH117"/>
  <c r="BG117"/>
  <c r="BE117"/>
  <c r="T117"/>
  <c r="R117"/>
  <c r="P117"/>
  <c r="BI116"/>
  <c r="BH116"/>
  <c r="BG116"/>
  <c r="BE116"/>
  <c r="T116"/>
  <c r="R116"/>
  <c r="P116"/>
  <c r="BI113"/>
  <c r="BH113"/>
  <c r="BG113"/>
  <c r="BE113"/>
  <c r="T113"/>
  <c r="R113"/>
  <c r="P113"/>
  <c r="BI112"/>
  <c r="BH112"/>
  <c r="BG112"/>
  <c r="BE112"/>
  <c r="T112"/>
  <c r="R112"/>
  <c r="P112"/>
  <c r="BI111"/>
  <c r="BH111"/>
  <c r="BG111"/>
  <c r="BE111"/>
  <c r="T111"/>
  <c r="R111"/>
  <c r="P111"/>
  <c r="BI110"/>
  <c r="BH110"/>
  <c r="BG110"/>
  <c r="BE110"/>
  <c r="T110"/>
  <c r="R110"/>
  <c r="P110"/>
  <c r="BI109"/>
  <c r="BH109"/>
  <c r="BG109"/>
  <c r="BE109"/>
  <c r="T109"/>
  <c r="R109"/>
  <c r="P109"/>
  <c r="BI108"/>
  <c r="BH108"/>
  <c r="BG108"/>
  <c r="BE108"/>
  <c r="T108"/>
  <c r="R108"/>
  <c r="P108"/>
  <c r="BI107"/>
  <c r="BH107"/>
  <c r="BG107"/>
  <c r="BE107"/>
  <c r="T107"/>
  <c r="R107"/>
  <c r="P107"/>
  <c r="BI106"/>
  <c r="BH106"/>
  <c r="BG106"/>
  <c r="BE106"/>
  <c r="T106"/>
  <c r="R106"/>
  <c r="P106"/>
  <c r="BI105"/>
  <c r="BH105"/>
  <c r="BG105"/>
  <c r="BE105"/>
  <c r="T105"/>
  <c r="R105"/>
  <c r="P105"/>
  <c r="BI104"/>
  <c r="BH104"/>
  <c r="BG104"/>
  <c r="BE104"/>
  <c r="T104"/>
  <c r="R104"/>
  <c r="P104"/>
  <c r="BI103"/>
  <c r="BH103"/>
  <c r="BG103"/>
  <c r="BE103"/>
  <c r="T103"/>
  <c r="R103"/>
  <c r="P103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BI99"/>
  <c r="BH99"/>
  <c r="BG99"/>
  <c r="BE99"/>
  <c r="T99"/>
  <c r="R99"/>
  <c r="P99"/>
  <c r="BI97"/>
  <c r="BH97"/>
  <c r="BG97"/>
  <c r="BE97"/>
  <c r="T97"/>
  <c r="R97"/>
  <c r="P97"/>
  <c r="BI96"/>
  <c r="BH96"/>
  <c r="BG96"/>
  <c r="BE96"/>
  <c r="T96"/>
  <c r="R96"/>
  <c r="P96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BI90"/>
  <c r="BH90"/>
  <c r="BG90"/>
  <c r="BE90"/>
  <c r="T90"/>
  <c r="R90"/>
  <c r="P90"/>
  <c r="BI89"/>
  <c r="BH89"/>
  <c r="BG89"/>
  <c r="BE89"/>
  <c r="T89"/>
  <c r="R89"/>
  <c r="P89"/>
  <c r="BI88"/>
  <c r="BH88"/>
  <c r="BG88"/>
  <c r="BE88"/>
  <c r="T88"/>
  <c r="R88"/>
  <c r="P88"/>
  <c r="BI87"/>
  <c r="BH87"/>
  <c r="BG87"/>
  <c r="BE87"/>
  <c r="T87"/>
  <c r="R87"/>
  <c r="P87"/>
  <c r="BI86"/>
  <c r="BH86"/>
  <c r="BG86"/>
  <c r="BE86"/>
  <c r="T86"/>
  <c r="R86"/>
  <c r="P86"/>
  <c r="J79"/>
  <c r="F79"/>
  <c r="F77"/>
  <c r="E75"/>
  <c r="J54"/>
  <c r="F54"/>
  <c r="F52"/>
  <c r="E50"/>
  <c r="J24"/>
  <c r="E24"/>
  <c r="J55"/>
  <c r="J23"/>
  <c r="J18"/>
  <c r="E18"/>
  <c r="F55"/>
  <c r="J17"/>
  <c r="J12"/>
  <c r="J52"/>
  <c r="E7"/>
  <c r="E73"/>
  <c i="7" r="J37"/>
  <c r="J36"/>
  <c i="1" r="AY60"/>
  <c i="7" r="J35"/>
  <c i="1" r="AX60"/>
  <c i="7" r="BI86"/>
  <c r="BH86"/>
  <c r="BG86"/>
  <c r="BE86"/>
  <c r="T86"/>
  <c r="R86"/>
  <c r="P86"/>
  <c r="BI84"/>
  <c r="BH84"/>
  <c r="BG84"/>
  <c r="BE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71"/>
  <c i="6" r="J37"/>
  <c r="J36"/>
  <c i="1" r="AY59"/>
  <c i="6" r="J35"/>
  <c i="1" r="AX59"/>
  <c i="6"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1"/>
  <c r="BH121"/>
  <c r="BG121"/>
  <c r="BE121"/>
  <c r="T121"/>
  <c r="R121"/>
  <c r="P121"/>
  <c r="BI120"/>
  <c r="BH120"/>
  <c r="BG120"/>
  <c r="BE120"/>
  <c r="T120"/>
  <c r="R120"/>
  <c r="P120"/>
  <c r="BI118"/>
  <c r="BH118"/>
  <c r="BG118"/>
  <c r="BE118"/>
  <c r="T118"/>
  <c r="R118"/>
  <c r="P118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9"/>
  <c r="BH99"/>
  <c r="BG99"/>
  <c r="BE99"/>
  <c r="T99"/>
  <c r="R99"/>
  <c r="P99"/>
  <c r="BI97"/>
  <c r="BH97"/>
  <c r="BG97"/>
  <c r="BE97"/>
  <c r="T97"/>
  <c r="R97"/>
  <c r="P97"/>
  <c r="BI95"/>
  <c r="BH95"/>
  <c r="BG95"/>
  <c r="BE95"/>
  <c r="T95"/>
  <c r="R95"/>
  <c r="P95"/>
  <c r="BI91"/>
  <c r="BH91"/>
  <c r="BG91"/>
  <c r="BE91"/>
  <c r="T91"/>
  <c r="T90"/>
  <c r="R91"/>
  <c r="R90"/>
  <c r="P91"/>
  <c r="P90"/>
  <c r="BI88"/>
  <c r="BH88"/>
  <c r="BG88"/>
  <c r="BE88"/>
  <c r="T88"/>
  <c r="T87"/>
  <c r="T86"/>
  <c r="R88"/>
  <c r="R87"/>
  <c r="R86"/>
  <c r="P88"/>
  <c r="P87"/>
  <c r="P86"/>
  <c r="J81"/>
  <c r="F81"/>
  <c r="F79"/>
  <c r="E77"/>
  <c r="J54"/>
  <c r="F54"/>
  <c r="F52"/>
  <c r="E50"/>
  <c r="J24"/>
  <c r="E24"/>
  <c r="J55"/>
  <c r="J23"/>
  <c r="J18"/>
  <c r="E18"/>
  <c r="F82"/>
  <c r="J17"/>
  <c r="J12"/>
  <c r="J52"/>
  <c r="E7"/>
  <c r="E48"/>
  <c i="5" r="J37"/>
  <c r="J36"/>
  <c i="1" r="AY58"/>
  <c i="5" r="J35"/>
  <c i="1" r="AX58"/>
  <c i="5"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1"/>
  <c r="BH121"/>
  <c r="BG121"/>
  <c r="BE121"/>
  <c r="T121"/>
  <c r="R121"/>
  <c r="P121"/>
  <c r="BI120"/>
  <c r="BH120"/>
  <c r="BG120"/>
  <c r="BE120"/>
  <c r="T120"/>
  <c r="R120"/>
  <c r="P120"/>
  <c r="BI118"/>
  <c r="BH118"/>
  <c r="BG118"/>
  <c r="BE118"/>
  <c r="T118"/>
  <c r="R118"/>
  <c r="P118"/>
  <c r="BI117"/>
  <c r="BH117"/>
  <c r="BG117"/>
  <c r="BE117"/>
  <c r="T117"/>
  <c r="R117"/>
  <c r="P117"/>
  <c r="BI115"/>
  <c r="BH115"/>
  <c r="BG115"/>
  <c r="BE115"/>
  <c r="T115"/>
  <c r="R115"/>
  <c r="P115"/>
  <c r="BI112"/>
  <c r="BH112"/>
  <c r="BG112"/>
  <c r="BE112"/>
  <c r="T112"/>
  <c r="R112"/>
  <c r="P112"/>
  <c r="BI111"/>
  <c r="BH111"/>
  <c r="BG111"/>
  <c r="BE111"/>
  <c r="T111"/>
  <c r="R111"/>
  <c r="P111"/>
  <c r="BI109"/>
  <c r="BH109"/>
  <c r="BG109"/>
  <c r="BE109"/>
  <c r="T109"/>
  <c r="R109"/>
  <c r="P109"/>
  <c r="BI108"/>
  <c r="BH108"/>
  <c r="BG108"/>
  <c r="BE108"/>
  <c r="T108"/>
  <c r="R108"/>
  <c r="P108"/>
  <c r="BI107"/>
  <c r="BH107"/>
  <c r="BG107"/>
  <c r="BE107"/>
  <c r="T107"/>
  <c r="R107"/>
  <c r="P107"/>
  <c r="BI105"/>
  <c r="BH105"/>
  <c r="BG105"/>
  <c r="BE105"/>
  <c r="T105"/>
  <c r="R105"/>
  <c r="P105"/>
  <c r="BI102"/>
  <c r="BH102"/>
  <c r="BG102"/>
  <c r="BE102"/>
  <c r="T102"/>
  <c r="R102"/>
  <c r="P102"/>
  <c r="BI101"/>
  <c r="BH101"/>
  <c r="BG101"/>
  <c r="BE101"/>
  <c r="T101"/>
  <c r="R101"/>
  <c r="P101"/>
  <c r="BI100"/>
  <c r="BH100"/>
  <c r="BG100"/>
  <c r="BE100"/>
  <c r="T100"/>
  <c r="R100"/>
  <c r="P100"/>
  <c r="BI98"/>
  <c r="BH98"/>
  <c r="BG98"/>
  <c r="BE98"/>
  <c r="T98"/>
  <c r="R98"/>
  <c r="P98"/>
  <c r="BI94"/>
  <c r="BH94"/>
  <c r="BG94"/>
  <c r="BE94"/>
  <c r="T94"/>
  <c r="T93"/>
  <c r="R94"/>
  <c r="R93"/>
  <c r="P94"/>
  <c r="P93"/>
  <c r="BI92"/>
  <c r="BH92"/>
  <c r="BG92"/>
  <c r="BE92"/>
  <c r="T92"/>
  <c r="R92"/>
  <c r="P92"/>
  <c r="BI90"/>
  <c r="BH90"/>
  <c r="BG90"/>
  <c r="BE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81"/>
  <c r="E7"/>
  <c r="E77"/>
  <c i="4" r="J37"/>
  <c r="J36"/>
  <c i="1" r="AY57"/>
  <c i="4" r="J35"/>
  <c i="1" r="AX57"/>
  <c i="4" r="BI121"/>
  <c r="BH121"/>
  <c r="BG121"/>
  <c r="BE121"/>
  <c r="T121"/>
  <c r="R121"/>
  <c r="P121"/>
  <c r="BI119"/>
  <c r="BH119"/>
  <c r="BG119"/>
  <c r="BE119"/>
  <c r="T119"/>
  <c r="R119"/>
  <c r="P119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6"/>
  <c r="BH106"/>
  <c r="BG106"/>
  <c r="BE106"/>
  <c r="T106"/>
  <c r="R106"/>
  <c r="P106"/>
  <c r="BI104"/>
  <c r="BH104"/>
  <c r="BG104"/>
  <c r="BE104"/>
  <c r="T104"/>
  <c r="R104"/>
  <c r="P104"/>
  <c r="BI103"/>
  <c r="BH103"/>
  <c r="BG103"/>
  <c r="BE103"/>
  <c r="T103"/>
  <c r="R103"/>
  <c r="P103"/>
  <c r="BI101"/>
  <c r="BH101"/>
  <c r="BG101"/>
  <c r="BE101"/>
  <c r="T101"/>
  <c r="R101"/>
  <c r="P101"/>
  <c r="BI97"/>
  <c r="BH97"/>
  <c r="BG97"/>
  <c r="BE97"/>
  <c r="T97"/>
  <c r="T96"/>
  <c r="R97"/>
  <c r="R96"/>
  <c r="P97"/>
  <c r="P96"/>
  <c r="BI94"/>
  <c r="BH94"/>
  <c r="BG94"/>
  <c r="BE94"/>
  <c r="T94"/>
  <c r="T93"/>
  <c r="R94"/>
  <c r="R93"/>
  <c r="P94"/>
  <c r="P93"/>
  <c r="BI91"/>
  <c r="BH91"/>
  <c r="BG91"/>
  <c r="BE91"/>
  <c r="T91"/>
  <c r="R91"/>
  <c r="P91"/>
  <c r="BI89"/>
  <c r="BH89"/>
  <c r="BG89"/>
  <c r="BE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48"/>
  <c i="3" r="J83"/>
  <c r="J37"/>
  <c r="J36"/>
  <c i="1" r="AY56"/>
  <c i="3" r="J35"/>
  <c i="1" r="AX56"/>
  <c i="3" r="BI97"/>
  <c r="BH97"/>
  <c r="BG97"/>
  <c r="BE97"/>
  <c r="T97"/>
  <c r="R97"/>
  <c r="P97"/>
  <c r="BI95"/>
  <c r="BH95"/>
  <c r="BG95"/>
  <c r="BE95"/>
  <c r="T95"/>
  <c r="R95"/>
  <c r="P95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8"/>
  <c r="BH88"/>
  <c r="BG88"/>
  <c r="BE88"/>
  <c r="T88"/>
  <c r="R88"/>
  <c r="P88"/>
  <c r="BI86"/>
  <c r="BH86"/>
  <c r="BG86"/>
  <c r="BE86"/>
  <c r="T86"/>
  <c r="R86"/>
  <c r="P86"/>
  <c r="J60"/>
  <c r="J78"/>
  <c r="F78"/>
  <c r="F76"/>
  <c r="E74"/>
  <c r="J54"/>
  <c r="F54"/>
  <c r="F52"/>
  <c r="E50"/>
  <c r="J24"/>
  <c r="E24"/>
  <c r="J79"/>
  <c r="J23"/>
  <c r="J18"/>
  <c r="E18"/>
  <c r="F55"/>
  <c r="J17"/>
  <c r="J12"/>
  <c r="J76"/>
  <c r="E7"/>
  <c r="E72"/>
  <c i="2" r="J37"/>
  <c r="J36"/>
  <c i="1" r="AY55"/>
  <c i="2" r="J35"/>
  <c i="1" r="AX55"/>
  <c i="2"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3"/>
  <c r="BH113"/>
  <c r="BG113"/>
  <c r="BE113"/>
  <c r="T113"/>
  <c r="R113"/>
  <c r="P113"/>
  <c r="BI111"/>
  <c r="BH111"/>
  <c r="BG111"/>
  <c r="BE111"/>
  <c r="T111"/>
  <c r="R111"/>
  <c r="P111"/>
  <c r="BI109"/>
  <c r="BH109"/>
  <c r="BG109"/>
  <c r="BE109"/>
  <c r="T109"/>
  <c r="R109"/>
  <c r="P109"/>
  <c r="BI108"/>
  <c r="BH108"/>
  <c r="BG108"/>
  <c r="BE108"/>
  <c r="T108"/>
  <c r="R108"/>
  <c r="P108"/>
  <c r="BI107"/>
  <c r="BH107"/>
  <c r="BG107"/>
  <c r="BE107"/>
  <c r="T107"/>
  <c r="R107"/>
  <c r="P107"/>
  <c r="BI103"/>
  <c r="BH103"/>
  <c r="BG103"/>
  <c r="BE103"/>
  <c r="T103"/>
  <c r="T102"/>
  <c r="R103"/>
  <c r="R102"/>
  <c r="P103"/>
  <c r="P102"/>
  <c r="BI100"/>
  <c r="BH100"/>
  <c r="BG100"/>
  <c r="BE100"/>
  <c r="T100"/>
  <c r="T99"/>
  <c r="R100"/>
  <c r="R99"/>
  <c r="P100"/>
  <c r="P99"/>
  <c r="BI97"/>
  <c r="BH97"/>
  <c r="BG97"/>
  <c r="BE97"/>
  <c r="T97"/>
  <c r="R97"/>
  <c r="P97"/>
  <c r="BI95"/>
  <c r="BH95"/>
  <c r="BG95"/>
  <c r="BE95"/>
  <c r="T95"/>
  <c r="R95"/>
  <c r="P95"/>
  <c r="BI94"/>
  <c r="BH94"/>
  <c r="BG94"/>
  <c r="BE94"/>
  <c r="T94"/>
  <c r="R94"/>
  <c r="P94"/>
  <c r="BI93"/>
  <c r="BH93"/>
  <c r="BG93"/>
  <c r="BE93"/>
  <c r="T93"/>
  <c r="R93"/>
  <c r="P93"/>
  <c r="BI92"/>
  <c r="BH92"/>
  <c r="BG92"/>
  <c r="BE92"/>
  <c r="T92"/>
  <c r="R92"/>
  <c r="P92"/>
  <c r="BI91"/>
  <c r="BH91"/>
  <c r="BG91"/>
  <c r="BE91"/>
  <c r="T91"/>
  <c r="R91"/>
  <c r="P91"/>
  <c r="BI90"/>
  <c r="BH90"/>
  <c r="BG90"/>
  <c r="BE90"/>
  <c r="T90"/>
  <c r="R90"/>
  <c r="P90"/>
  <c r="BI89"/>
  <c r="BH89"/>
  <c r="BG89"/>
  <c r="BE89"/>
  <c r="T89"/>
  <c r="R89"/>
  <c r="P89"/>
  <c r="BI88"/>
  <c r="BH88"/>
  <c r="BG88"/>
  <c r="BE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52"/>
  <c r="E7"/>
  <c r="E75"/>
  <c i="1" r="L50"/>
  <c r="AM50"/>
  <c r="AM49"/>
  <c r="L49"/>
  <c r="AM47"/>
  <c r="L47"/>
  <c r="L45"/>
  <c r="L44"/>
  <c i="2" r="BK108"/>
  <c r="J89"/>
  <c r="J116"/>
  <c r="J95"/>
  <c r="BK100"/>
  <c r="J88"/>
  <c r="BK90"/>
  <c i="3" r="J90"/>
  <c r="BK90"/>
  <c i="4" r="J91"/>
  <c r="BK103"/>
  <c r="J114"/>
  <c r="BK94"/>
  <c r="BK89"/>
  <c r="J107"/>
  <c i="5" r="BK133"/>
  <c r="BK121"/>
  <c r="BK111"/>
  <c r="J100"/>
  <c r="J124"/>
  <c r="J115"/>
  <c r="J107"/>
  <c r="BK90"/>
  <c i="6" r="BK117"/>
  <c r="J129"/>
  <c r="J105"/>
  <c r="BK123"/>
  <c r="BK110"/>
  <c r="J91"/>
  <c r="BK101"/>
  <c i="7" r="BK86"/>
  <c i="8" r="J118"/>
  <c r="BK87"/>
  <c r="BK128"/>
  <c r="J110"/>
  <c r="J124"/>
  <c r="BK116"/>
  <c r="J89"/>
  <c r="BK125"/>
  <c r="BK117"/>
  <c r="BK106"/>
  <c r="BK129"/>
  <c r="BK102"/>
  <c i="9" r="J179"/>
  <c r="BK164"/>
  <c r="BK125"/>
  <c r="BK103"/>
  <c r="J150"/>
  <c r="J120"/>
  <c r="BK182"/>
  <c r="BK152"/>
  <c r="J134"/>
  <c r="BK117"/>
  <c r="BK111"/>
  <c r="J102"/>
  <c r="J157"/>
  <c r="J133"/>
  <c r="J121"/>
  <c r="J174"/>
  <c r="BK162"/>
  <c r="J141"/>
  <c r="J112"/>
  <c r="J162"/>
  <c r="J132"/>
  <c r="J104"/>
  <c i="10" r="J104"/>
  <c r="BK112"/>
  <c r="BK105"/>
  <c r="BK92"/>
  <c r="BK100"/>
  <c r="BK119"/>
  <c r="BK99"/>
  <c r="J100"/>
  <c r="J109"/>
  <c r="J94"/>
  <c i="11" r="BK103"/>
  <c r="J106"/>
  <c r="BK96"/>
  <c i="2" r="BK92"/>
  <c r="BK109"/>
  <c r="J92"/>
  <c r="BK89"/>
  <c r="BK95"/>
  <c i="3" r="J94"/>
  <c r="BK86"/>
  <c r="BK92"/>
  <c i="4" r="J104"/>
  <c r="J103"/>
  <c r="BK121"/>
  <c r="J97"/>
  <c i="5" r="BK132"/>
  <c r="BK120"/>
  <c r="BK107"/>
  <c r="BK130"/>
  <c r="BK124"/>
  <c r="BK112"/>
  <c r="J94"/>
  <c i="6" r="J118"/>
  <c r="BK105"/>
  <c r="J121"/>
  <c r="J95"/>
  <c r="J97"/>
  <c r="BK103"/>
  <c r="J88"/>
  <c i="8" r="BK135"/>
  <c r="BK112"/>
  <c r="J107"/>
  <c r="J97"/>
  <c r="J128"/>
  <c r="BK119"/>
  <c r="BK97"/>
  <c r="BK130"/>
  <c r="BK107"/>
  <c r="BK131"/>
  <c r="BK103"/>
  <c r="J121"/>
  <c i="9" r="J173"/>
  <c r="BK151"/>
  <c r="BK121"/>
  <c r="J178"/>
  <c r="BK154"/>
  <c r="BK133"/>
  <c r="J113"/>
  <c r="BK157"/>
  <c r="J135"/>
  <c r="BK116"/>
  <c r="J103"/>
  <c r="J147"/>
  <c r="BK136"/>
  <c r="BK123"/>
  <c r="BK102"/>
  <c r="BK147"/>
  <c r="BK120"/>
  <c r="BK171"/>
  <c r="BK159"/>
  <c i="10" r="BK120"/>
  <c r="J119"/>
  <c r="BK109"/>
  <c r="J99"/>
  <c r="J110"/>
  <c r="BK122"/>
  <c r="BK106"/>
  <c r="J120"/>
  <c r="BK93"/>
  <c r="J113"/>
  <c i="11" r="BK106"/>
  <c r="BK98"/>
  <c r="BK91"/>
  <c i="2" r="J94"/>
  <c r="BK116"/>
  <c r="J100"/>
  <c r="J108"/>
  <c r="BK103"/>
  <c r="BK94"/>
  <c r="BK111"/>
  <c r="BK93"/>
  <c i="3" r="BK97"/>
  <c r="J92"/>
  <c r="BK95"/>
  <c i="4" r="BK110"/>
  <c r="J101"/>
  <c r="J110"/>
  <c r="BK119"/>
  <c r="J119"/>
  <c i="5" r="J137"/>
  <c r="J130"/>
  <c r="BK118"/>
  <c r="BK109"/>
  <c r="J101"/>
  <c r="J126"/>
  <c r="J117"/>
  <c r="J105"/>
  <c r="J102"/>
  <c i="6" r="BK121"/>
  <c r="J106"/>
  <c r="J127"/>
  <c r="J99"/>
  <c r="BK118"/>
  <c r="BK106"/>
  <c r="J113"/>
  <c r="BK97"/>
  <c i="8" r="J132"/>
  <c r="J116"/>
  <c r="J95"/>
  <c r="J135"/>
  <c r="J100"/>
  <c r="BK88"/>
  <c r="J127"/>
  <c r="BK111"/>
  <c r="J86"/>
  <c r="BK120"/>
  <c r="BK96"/>
  <c r="J129"/>
  <c r="BK110"/>
  <c r="J104"/>
  <c r="J133"/>
  <c r="J112"/>
  <c r="BK93"/>
  <c i="9" r="J167"/>
  <c r="J128"/>
  <c r="J115"/>
  <c r="BK104"/>
  <c r="BK177"/>
  <c r="BK143"/>
  <c r="J116"/>
  <c r="BK174"/>
  <c r="BK146"/>
  <c r="BK126"/>
  <c r="BK115"/>
  <c r="BK105"/>
  <c r="J159"/>
  <c r="BK145"/>
  <c r="J125"/>
  <c r="BK179"/>
  <c r="J169"/>
  <c r="J154"/>
  <c r="BK134"/>
  <c r="BK165"/>
  <c r="BK149"/>
  <c r="BK128"/>
  <c i="10" r="BK113"/>
  <c r="BK95"/>
  <c r="J118"/>
  <c r="BK103"/>
  <c r="J90"/>
  <c r="BK102"/>
  <c r="J114"/>
  <c r="J92"/>
  <c r="J98"/>
  <c r="BK117"/>
  <c r="J106"/>
  <c r="J96"/>
  <c i="11" r="BK100"/>
  <c r="J103"/>
  <c r="J88"/>
  <c i="2" r="J114"/>
  <c r="BK120"/>
  <c r="J90"/>
  <c r="J111"/>
  <c r="J118"/>
  <c r="J91"/>
  <c r="BK97"/>
  <c r="BK88"/>
  <c i="3" r="BK94"/>
  <c r="J97"/>
  <c i="4" r="J94"/>
  <c r="J116"/>
  <c r="J106"/>
  <c r="J89"/>
  <c r="BK91"/>
  <c r="J112"/>
  <c i="5" r="BK136"/>
  <c r="BK127"/>
  <c r="BK117"/>
  <c r="BK108"/>
  <c r="BK94"/>
  <c r="J90"/>
  <c r="BK137"/>
  <c r="J136"/>
  <c r="J134"/>
  <c r="J133"/>
  <c r="J132"/>
  <c r="J127"/>
  <c r="J120"/>
  <c r="J111"/>
  <c r="BK101"/>
  <c r="BK92"/>
  <c i="6" r="J123"/>
  <c r="J101"/>
  <c r="J120"/>
  <c r="BK129"/>
  <c r="BK113"/>
  <c r="BK120"/>
  <c i="7" r="J86"/>
  <c i="8" r="J130"/>
  <c r="J93"/>
  <c r="J131"/>
  <c r="J99"/>
  <c r="BK91"/>
  <c r="J120"/>
  <c r="BK95"/>
  <c r="BK122"/>
  <c r="BK105"/>
  <c r="BK133"/>
  <c r="J119"/>
  <c r="J109"/>
  <c r="J87"/>
  <c r="J106"/>
  <c r="J90"/>
  <c i="9" r="J152"/>
  <c r="J111"/>
  <c r="J182"/>
  <c r="BK144"/>
  <c r="BK122"/>
  <c r="J108"/>
  <c r="BK156"/>
  <c r="J138"/>
  <c r="BK118"/>
  <c r="J106"/>
  <c r="BK161"/>
  <c r="J149"/>
  <c r="BK138"/>
  <c r="J122"/>
  <c r="BK106"/>
  <c r="BK167"/>
  <c r="J144"/>
  <c r="J117"/>
  <c r="J163"/>
  <c r="J145"/>
  <c r="BK112"/>
  <c i="10" r="J101"/>
  <c r="J91"/>
  <c r="BK111"/>
  <c r="BK104"/>
  <c r="BK89"/>
  <c r="BK98"/>
  <c r="BK121"/>
  <c r="BK108"/>
  <c r="J121"/>
  <c r="J116"/>
  <c r="J102"/>
  <c r="BK91"/>
  <c i="11" r="BK93"/>
  <c r="J93"/>
  <c r="J98"/>
  <c i="2" r="J109"/>
  <c r="J113"/>
  <c r="J93"/>
  <c r="BK114"/>
  <c i="1" r="AS54"/>
  <c i="3" r="BK88"/>
  <c i="4" r="BK104"/>
  <c r="BK118"/>
  <c r="BK101"/>
  <c r="BK107"/>
  <c r="BK116"/>
  <c r="J118"/>
  <c i="5" r="BK134"/>
  <c r="BK126"/>
  <c r="J112"/>
  <c r="BK105"/>
  <c r="J129"/>
  <c r="J118"/>
  <c r="J109"/>
  <c r="BK98"/>
  <c i="6" r="J125"/>
  <c r="J108"/>
  <c r="BK88"/>
  <c r="J115"/>
  <c r="BK91"/>
  <c r="J117"/>
  <c r="BK127"/>
  <c r="BK95"/>
  <c i="7" r="BK84"/>
  <c i="8" r="J126"/>
  <c r="BK109"/>
  <c r="BK86"/>
  <c r="J103"/>
  <c r="BK89"/>
  <c r="BK121"/>
  <c r="J108"/>
  <c r="J134"/>
  <c r="BK113"/>
  <c r="J102"/>
  <c r="J122"/>
  <c r="J111"/>
  <c r="J91"/>
  <c r="BK126"/>
  <c r="BK99"/>
  <c r="J88"/>
  <c i="9" r="BK150"/>
  <c r="BK127"/>
  <c r="BK108"/>
  <c r="J171"/>
  <c r="J140"/>
  <c r="J109"/>
  <c r="BK173"/>
  <c r="J143"/>
  <c r="J123"/>
  <c r="J114"/>
  <c r="J170"/>
  <c r="BK155"/>
  <c r="BK135"/>
  <c r="BK113"/>
  <c r="BK170"/>
  <c r="J156"/>
  <c r="BK142"/>
  <c r="J130"/>
  <c r="J161"/>
  <c r="BK141"/>
  <c r="BK109"/>
  <c i="10" r="BK96"/>
  <c r="J123"/>
  <c r="J108"/>
  <c r="J95"/>
  <c r="J117"/>
  <c r="BK110"/>
  <c r="BK87"/>
  <c r="J111"/>
  <c r="BK123"/>
  <c r="J105"/>
  <c i="11" r="J96"/>
  <c r="J100"/>
  <c r="BK88"/>
  <c i="2" r="J103"/>
  <c r="BK118"/>
  <c r="BK107"/>
  <c r="J120"/>
  <c r="J107"/>
  <c r="J97"/>
  <c r="BK113"/>
  <c r="BK91"/>
  <c i="3" r="J88"/>
  <c r="J86"/>
  <c r="J95"/>
  <c i="4" r="BK106"/>
  <c r="BK97"/>
  <c r="BK112"/>
  <c r="J121"/>
  <c r="BK114"/>
  <c i="5" r="BK129"/>
  <c r="BK115"/>
  <c r="BK102"/>
  <c r="J98"/>
  <c r="J121"/>
  <c r="J108"/>
  <c r="BK100"/>
  <c r="J92"/>
  <c i="6" r="BK115"/>
  <c r="BK99"/>
  <c r="BK108"/>
  <c r="BK125"/>
  <c r="J103"/>
  <c r="J110"/>
  <c i="7" r="J84"/>
  <c i="8" r="J125"/>
  <c r="BK100"/>
  <c r="J113"/>
  <c r="BK101"/>
  <c r="J96"/>
  <c r="BK134"/>
  <c r="J105"/>
  <c r="BK127"/>
  <c r="J117"/>
  <c r="BK104"/>
  <c r="BK132"/>
  <c r="BK118"/>
  <c r="BK108"/>
  <c r="BK90"/>
  <c r="BK124"/>
  <c r="J101"/>
  <c i="9" r="BK169"/>
  <c r="J142"/>
  <c r="J126"/>
  <c r="J105"/>
  <c r="J155"/>
  <c r="BK130"/>
  <c r="J177"/>
  <c r="J165"/>
  <c r="J127"/>
  <c r="J107"/>
  <c r="J164"/>
  <c r="J151"/>
  <c r="BK140"/>
  <c r="BK132"/>
  <c r="J118"/>
  <c r="BK178"/>
  <c r="BK163"/>
  <c r="J136"/>
  <c r="BK107"/>
  <c r="J146"/>
  <c r="BK114"/>
  <c i="10" r="J112"/>
  <c r="J93"/>
  <c r="BK116"/>
  <c r="BK107"/>
  <c r="BK94"/>
  <c r="J87"/>
  <c r="BK90"/>
  <c r="J107"/>
  <c r="J122"/>
  <c r="J103"/>
  <c r="BK118"/>
  <c r="BK114"/>
  <c r="BK101"/>
  <c r="J89"/>
  <c i="11" r="J91"/>
  <c i="2" l="1" r="R106"/>
  <c r="R105"/>
  <c i="3" r="T85"/>
  <c r="T84"/>
  <c r="T82"/>
  <c i="4" r="P88"/>
  <c r="P87"/>
  <c r="R109"/>
  <c i="5" r="R89"/>
  <c r="R88"/>
  <c r="R97"/>
  <c r="R114"/>
  <c i="8" r="R85"/>
  <c r="P115"/>
  <c i="2" r="P87"/>
  <c r="P86"/>
  <c r="P106"/>
  <c r="P105"/>
  <c i="3" r="R85"/>
  <c r="R84"/>
  <c r="R82"/>
  <c i="4" r="T88"/>
  <c r="T87"/>
  <c r="BK100"/>
  <c r="J100"/>
  <c r="J65"/>
  <c r="R100"/>
  <c i="5" r="BK104"/>
  <c r="J104"/>
  <c r="J65"/>
  <c r="P114"/>
  <c r="T123"/>
  <c i="6" r="R94"/>
  <c r="T112"/>
  <c i="7" r="BK83"/>
  <c r="J83"/>
  <c r="J61"/>
  <c i="8" r="BK85"/>
  <c r="P98"/>
  <c r="R115"/>
  <c i="9" r="R101"/>
  <c r="T110"/>
  <c r="P124"/>
  <c r="P131"/>
  <c r="T139"/>
  <c r="BK153"/>
  <c r="J153"/>
  <c r="J71"/>
  <c r="BK160"/>
  <c r="J160"/>
  <c r="J73"/>
  <c r="BK172"/>
  <c r="J172"/>
  <c r="J76"/>
  <c r="P176"/>
  <c i="10" r="T88"/>
  <c r="T85"/>
  <c r="T84"/>
  <c r="R115"/>
  <c i="4" r="BK109"/>
  <c r="J109"/>
  <c r="J66"/>
  <c i="5" r="BK97"/>
  <c r="J97"/>
  <c r="J64"/>
  <c r="P104"/>
  <c r="BK123"/>
  <c r="J123"/>
  <c r="J67"/>
  <c i="6" r="BK94"/>
  <c r="BK112"/>
  <c r="J112"/>
  <c r="J65"/>
  <c i="7" r="T83"/>
  <c r="T82"/>
  <c r="T81"/>
  <c i="8" r="BK98"/>
  <c r="J98"/>
  <c r="J62"/>
  <c r="T98"/>
  <c i="9" r="BK101"/>
  <c r="P110"/>
  <c r="R119"/>
  <c r="T124"/>
  <c r="BK131"/>
  <c r="J131"/>
  <c r="J67"/>
  <c r="BK148"/>
  <c r="J148"/>
  <c r="J70"/>
  <c r="P153"/>
  <c r="R160"/>
  <c r="R168"/>
  <c r="T172"/>
  <c i="10" r="BK97"/>
  <c r="J97"/>
  <c r="J63"/>
  <c r="T115"/>
  <c i="2" r="BK87"/>
  <c r="J87"/>
  <c r="J61"/>
  <c r="BK106"/>
  <c r="J106"/>
  <c r="J65"/>
  <c i="3" r="BK85"/>
  <c r="J85"/>
  <c r="J62"/>
  <c i="4" r="T109"/>
  <c i="5" r="P89"/>
  <c r="P88"/>
  <c r="R104"/>
  <c r="P123"/>
  <c i="6" r="R112"/>
  <c i="8" r="P85"/>
  <c r="P84"/>
  <c r="P83"/>
  <c i="1" r="AU61"/>
  <c i="8" r="R98"/>
  <c r="T115"/>
  <c i="9" r="P101"/>
  <c r="R110"/>
  <c r="BK124"/>
  <c r="J124"/>
  <c r="J65"/>
  <c r="R131"/>
  <c r="R139"/>
  <c r="T148"/>
  <c r="BK168"/>
  <c r="J168"/>
  <c r="J75"/>
  <c r="T168"/>
  <c r="BK176"/>
  <c r="J176"/>
  <c r="J77"/>
  <c i="10" r="P88"/>
  <c r="P85"/>
  <c r="P84"/>
  <c i="1" r="AU63"/>
  <c i="10" r="R97"/>
  <c r="BK115"/>
  <c r="J115"/>
  <c r="J64"/>
  <c i="11" r="T90"/>
  <c r="T86"/>
  <c r="T85"/>
  <c r="R95"/>
  <c i="2" r="T87"/>
  <c r="T86"/>
  <c i="4" r="BK88"/>
  <c r="J88"/>
  <c r="J61"/>
  <c r="P109"/>
  <c i="5" r="T89"/>
  <c r="T88"/>
  <c r="T104"/>
  <c r="T114"/>
  <c i="6" r="P112"/>
  <c i="7" r="R83"/>
  <c r="R82"/>
  <c r="R81"/>
  <c i="9" r="BK110"/>
  <c r="J110"/>
  <c r="J63"/>
  <c r="BK119"/>
  <c r="J119"/>
  <c r="J64"/>
  <c r="R124"/>
  <c r="BK139"/>
  <c r="J139"/>
  <c r="J69"/>
  <c r="P148"/>
  <c r="T153"/>
  <c r="P160"/>
  <c r="P172"/>
  <c r="T176"/>
  <c i="10" r="BK88"/>
  <c r="J88"/>
  <c r="J62"/>
  <c r="P97"/>
  <c r="P115"/>
  <c i="11" r="BK90"/>
  <c r="J90"/>
  <c r="J62"/>
  <c r="R90"/>
  <c r="R86"/>
  <c r="R85"/>
  <c r="T95"/>
  <c i="2" r="R87"/>
  <c r="R86"/>
  <c r="R85"/>
  <c r="T106"/>
  <c r="T105"/>
  <c i="3" r="P85"/>
  <c r="P84"/>
  <c r="P82"/>
  <c i="1" r="AU56"/>
  <c i="4" r="R88"/>
  <c r="R87"/>
  <c r="P100"/>
  <c r="P99"/>
  <c r="P86"/>
  <c i="1" r="AU57"/>
  <c i="4" r="T100"/>
  <c r="T99"/>
  <c i="5" r="BK89"/>
  <c r="J89"/>
  <c r="J61"/>
  <c r="P97"/>
  <c r="P96"/>
  <c r="T97"/>
  <c r="T96"/>
  <c r="BK114"/>
  <c r="J114"/>
  <c r="J66"/>
  <c r="R123"/>
  <c i="6" r="P94"/>
  <c r="P93"/>
  <c r="P85"/>
  <c i="1" r="AU59"/>
  <c i="6" r="T94"/>
  <c r="T93"/>
  <c r="T85"/>
  <c i="7" r="P83"/>
  <c r="P82"/>
  <c r="P81"/>
  <c i="1" r="AU60"/>
  <c i="8" r="T85"/>
  <c r="T84"/>
  <c r="T83"/>
  <c r="BK115"/>
  <c r="J115"/>
  <c r="J63"/>
  <c i="9" r="T101"/>
  <c r="P119"/>
  <c r="T119"/>
  <c r="T131"/>
  <c r="P139"/>
  <c r="R148"/>
  <c r="R153"/>
  <c r="T160"/>
  <c r="P168"/>
  <c r="R172"/>
  <c r="R176"/>
  <c i="10" r="R88"/>
  <c r="R85"/>
  <c r="R84"/>
  <c r="T97"/>
  <c i="11" r="P90"/>
  <c r="P86"/>
  <c r="P85"/>
  <c i="1" r="AU64"/>
  <c i="11" r="BK95"/>
  <c r="J95"/>
  <c r="J63"/>
  <c r="P95"/>
  <c i="2" r="BK99"/>
  <c r="J99"/>
  <c r="J62"/>
  <c i="4" r="BK96"/>
  <c r="J96"/>
  <c r="J63"/>
  <c i="9" r="BK137"/>
  <c r="J137"/>
  <c r="J68"/>
  <c i="5" r="BK93"/>
  <c r="J93"/>
  <c r="J62"/>
  <c i="6" r="BK87"/>
  <c r="J87"/>
  <c r="J61"/>
  <c i="9" r="BK181"/>
  <c r="J181"/>
  <c r="J78"/>
  <c i="4" r="BK93"/>
  <c r="J93"/>
  <c r="J62"/>
  <c i="9" r="BK129"/>
  <c r="J129"/>
  <c r="J66"/>
  <c r="BK158"/>
  <c r="J158"/>
  <c r="J72"/>
  <c i="11" r="BK105"/>
  <c r="J105"/>
  <c r="J65"/>
  <c i="9" r="BK166"/>
  <c r="J166"/>
  <c r="J74"/>
  <c i="2" r="BK102"/>
  <c r="J102"/>
  <c r="J63"/>
  <c i="6" r="BK90"/>
  <c r="J90"/>
  <c r="J62"/>
  <c i="10" r="BK86"/>
  <c r="J86"/>
  <c r="J61"/>
  <c i="11" r="BK87"/>
  <c r="J87"/>
  <c r="J61"/>
  <c r="BK102"/>
  <c r="J102"/>
  <c r="J64"/>
  <c r="F55"/>
  <c r="J79"/>
  <c r="BF93"/>
  <c r="BF98"/>
  <c r="E48"/>
  <c r="BF96"/>
  <c r="J82"/>
  <c r="BF88"/>
  <c r="BF100"/>
  <c r="BF106"/>
  <c r="BF103"/>
  <c i="10" r="BK85"/>
  <c r="BK84"/>
  <c r="J84"/>
  <c i="11" r="BF91"/>
  <c i="9" r="J101"/>
  <c r="J62"/>
  <c i="10" r="J55"/>
  <c r="BF99"/>
  <c r="BF106"/>
  <c r="BF111"/>
  <c r="E74"/>
  <c r="J78"/>
  <c r="BF92"/>
  <c r="BF103"/>
  <c r="BF117"/>
  <c r="BF90"/>
  <c r="BF95"/>
  <c r="BF101"/>
  <c r="BF102"/>
  <c r="BF104"/>
  <c r="BF114"/>
  <c r="BF116"/>
  <c r="BF118"/>
  <c r="BF119"/>
  <c r="BF122"/>
  <c r="F81"/>
  <c r="BF96"/>
  <c r="BF98"/>
  <c r="BF105"/>
  <c r="BF112"/>
  <c r="BF120"/>
  <c r="BF91"/>
  <c r="BF93"/>
  <c r="BF100"/>
  <c r="BF110"/>
  <c r="BF113"/>
  <c r="BF121"/>
  <c r="BF123"/>
  <c r="BF87"/>
  <c r="BF89"/>
  <c r="BF94"/>
  <c r="BF107"/>
  <c r="BF108"/>
  <c r="BF109"/>
  <c i="9" r="J55"/>
  <c r="BF103"/>
  <c r="BF108"/>
  <c r="BF111"/>
  <c r="BF123"/>
  <c r="BF126"/>
  <c r="BF142"/>
  <c r="BF143"/>
  <c r="BF147"/>
  <c r="BF156"/>
  <c r="BF174"/>
  <c r="BF109"/>
  <c r="BF117"/>
  <c r="BF118"/>
  <c r="BF121"/>
  <c r="BF128"/>
  <c r="BF132"/>
  <c r="BF144"/>
  <c r="BF151"/>
  <c r="BF152"/>
  <c r="BF169"/>
  <c r="BF171"/>
  <c r="BF177"/>
  <c i="8" r="J85"/>
  <c r="J61"/>
  <c i="9" r="E48"/>
  <c r="J92"/>
  <c r="F95"/>
  <c r="BF105"/>
  <c r="BF107"/>
  <c r="BF114"/>
  <c r="BF130"/>
  <c r="BF134"/>
  <c r="BF146"/>
  <c r="BF163"/>
  <c r="BF165"/>
  <c r="BF102"/>
  <c r="BF120"/>
  <c r="BF136"/>
  <c r="BF140"/>
  <c r="BF141"/>
  <c r="BF150"/>
  <c r="BF162"/>
  <c r="BF170"/>
  <c r="BF178"/>
  <c r="BF179"/>
  <c r="BF106"/>
  <c r="BF116"/>
  <c r="BF125"/>
  <c r="BF127"/>
  <c r="BF145"/>
  <c r="BF159"/>
  <c r="BF161"/>
  <c r="BF164"/>
  <c r="BF167"/>
  <c r="BF173"/>
  <c r="BF182"/>
  <c r="BF104"/>
  <c r="BF112"/>
  <c r="BF113"/>
  <c r="BF115"/>
  <c r="BF122"/>
  <c r="BF133"/>
  <c r="BF135"/>
  <c r="BF138"/>
  <c r="BF149"/>
  <c r="BF154"/>
  <c r="BF155"/>
  <c r="BF157"/>
  <c i="8" r="E48"/>
  <c r="F80"/>
  <c r="J80"/>
  <c r="BF86"/>
  <c r="BF90"/>
  <c r="BF109"/>
  <c r="BF110"/>
  <c r="BF118"/>
  <c r="BF121"/>
  <c r="BF127"/>
  <c r="BF128"/>
  <c r="BF135"/>
  <c r="BF96"/>
  <c r="BF99"/>
  <c r="BF100"/>
  <c r="BF101"/>
  <c r="BF102"/>
  <c r="BF112"/>
  <c r="BF116"/>
  <c r="BF129"/>
  <c r="J77"/>
  <c r="BF91"/>
  <c r="BF97"/>
  <c r="BF106"/>
  <c r="BF125"/>
  <c r="BF87"/>
  <c r="BF88"/>
  <c r="BF103"/>
  <c r="BF104"/>
  <c r="BF113"/>
  <c r="BF117"/>
  <c r="BF131"/>
  <c r="BF132"/>
  <c r="BF93"/>
  <c r="BF105"/>
  <c r="BF111"/>
  <c r="BF122"/>
  <c r="BF124"/>
  <c r="BF134"/>
  <c r="BF89"/>
  <c r="BF95"/>
  <c r="BF107"/>
  <c r="BF108"/>
  <c r="BF119"/>
  <c r="BF120"/>
  <c r="BF126"/>
  <c r="BF130"/>
  <c r="BF133"/>
  <c i="7" r="E48"/>
  <c r="F55"/>
  <c r="BF84"/>
  <c i="6" r="J94"/>
  <c r="J64"/>
  <c i="7" r="J52"/>
  <c r="BF86"/>
  <c r="J78"/>
  <c i="6" r="E75"/>
  <c r="BF106"/>
  <c r="BF110"/>
  <c r="BF113"/>
  <c r="BF118"/>
  <c r="BF121"/>
  <c r="BF125"/>
  <c r="BF129"/>
  <c r="F55"/>
  <c r="J79"/>
  <c r="J82"/>
  <c r="BF88"/>
  <c r="BF95"/>
  <c r="BF97"/>
  <c r="BF101"/>
  <c r="BF115"/>
  <c r="BF103"/>
  <c r="BF120"/>
  <c r="BF91"/>
  <c r="BF99"/>
  <c r="BF105"/>
  <c r="BF108"/>
  <c r="BF117"/>
  <c r="BF123"/>
  <c r="BF127"/>
  <c i="5" r="J52"/>
  <c r="J55"/>
  <c r="BF92"/>
  <c r="BF98"/>
  <c i="4" r="BK99"/>
  <c i="5" r="BF100"/>
  <c r="BF102"/>
  <c r="F84"/>
  <c r="BF90"/>
  <c r="BF94"/>
  <c r="E48"/>
  <c r="BF105"/>
  <c r="BF107"/>
  <c r="BF108"/>
  <c r="BF109"/>
  <c r="BF115"/>
  <c r="BF117"/>
  <c r="BF118"/>
  <c r="BF120"/>
  <c r="BF121"/>
  <c r="BF124"/>
  <c r="BF126"/>
  <c r="BF127"/>
  <c r="BF130"/>
  <c r="BF132"/>
  <c r="BF133"/>
  <c r="BF134"/>
  <c r="BF136"/>
  <c r="BF101"/>
  <c r="BF111"/>
  <c r="BF112"/>
  <c r="BF129"/>
  <c r="BF137"/>
  <c i="4" r="F83"/>
  <c r="BF94"/>
  <c r="BF112"/>
  <c r="BF116"/>
  <c r="J52"/>
  <c r="BF101"/>
  <c r="BF106"/>
  <c r="E76"/>
  <c r="BF103"/>
  <c r="BF119"/>
  <c r="BF121"/>
  <c r="J55"/>
  <c r="BF97"/>
  <c i="3" r="BK84"/>
  <c r="J84"/>
  <c r="J61"/>
  <c i="4" r="BF91"/>
  <c r="BF114"/>
  <c r="BF89"/>
  <c r="BF104"/>
  <c r="BF107"/>
  <c r="BF110"/>
  <c r="BF118"/>
  <c i="3" r="E48"/>
  <c r="BF88"/>
  <c r="J55"/>
  <c r="F79"/>
  <c r="BF90"/>
  <c i="2" r="BK105"/>
  <c r="J105"/>
  <c r="J64"/>
  <c i="3" r="J52"/>
  <c r="BF97"/>
  <c r="BF94"/>
  <c r="BF95"/>
  <c i="2" r="BK86"/>
  <c r="BK85"/>
  <c r="J85"/>
  <c i="3" r="BF86"/>
  <c r="BF92"/>
  <c i="2" r="BF88"/>
  <c r="F55"/>
  <c r="BF89"/>
  <c r="BF108"/>
  <c r="J79"/>
  <c r="BF90"/>
  <c r="BF92"/>
  <c r="BF93"/>
  <c r="BF95"/>
  <c r="BF97"/>
  <c r="BF113"/>
  <c r="BF116"/>
  <c r="BF118"/>
  <c r="E48"/>
  <c r="J55"/>
  <c r="BF94"/>
  <c r="BF109"/>
  <c r="BF114"/>
  <c r="BF120"/>
  <c r="BF111"/>
  <c r="BF91"/>
  <c r="BF100"/>
  <c r="BF103"/>
  <c r="BF107"/>
  <c r="F33"/>
  <c i="1" r="AZ55"/>
  <c i="4" r="F35"/>
  <c i="1" r="BB57"/>
  <c i="5" r="F35"/>
  <c i="1" r="BB58"/>
  <c i="6" r="J33"/>
  <c i="1" r="AV59"/>
  <c i="8" r="J33"/>
  <c i="1" r="AV61"/>
  <c i="9" r="F37"/>
  <c i="1" r="BD62"/>
  <c i="11" r="F35"/>
  <c i="1" r="BB64"/>
  <c i="2" r="J33"/>
  <c i="1" r="AV55"/>
  <c i="3" r="J33"/>
  <c i="1" r="AV56"/>
  <c i="4" r="F37"/>
  <c i="1" r="BD57"/>
  <c i="6" r="F36"/>
  <c i="1" r="BC59"/>
  <c i="7" r="F35"/>
  <c i="1" r="BB60"/>
  <c i="7" r="F36"/>
  <c i="1" r="BC60"/>
  <c i="8" r="F35"/>
  <c i="1" r="BB61"/>
  <c i="9" r="F33"/>
  <c i="1" r="AZ62"/>
  <c i="10" r="F37"/>
  <c i="1" r="BD63"/>
  <c i="10" r="J33"/>
  <c i="1" r="AV63"/>
  <c i="11" r="F37"/>
  <c i="1" r="BD64"/>
  <c i="2" r="F37"/>
  <c i="1" r="BD55"/>
  <c i="3" r="F35"/>
  <c i="1" r="BB56"/>
  <c i="5" r="F33"/>
  <c i="1" r="AZ58"/>
  <c i="6" r="F33"/>
  <c i="1" r="AZ59"/>
  <c i="8" r="F33"/>
  <c i="1" r="AZ61"/>
  <c i="9" r="F36"/>
  <c i="1" r="BC62"/>
  <c i="11" r="J33"/>
  <c i="1" r="AV64"/>
  <c i="2" r="F36"/>
  <c i="1" r="BC55"/>
  <c i="3" r="F37"/>
  <c i="1" r="BD56"/>
  <c i="4" r="J33"/>
  <c i="1" r="AV57"/>
  <c i="5" r="F36"/>
  <c i="1" r="BC58"/>
  <c i="6" r="F35"/>
  <c i="1" r="BB59"/>
  <c i="8" r="F36"/>
  <c i="1" r="BC61"/>
  <c i="10" r="F35"/>
  <c i="1" r="BB63"/>
  <c i="10" r="F36"/>
  <c i="1" r="BC63"/>
  <c i="10" r="J30"/>
  <c i="2" r="F35"/>
  <c i="1" r="BB55"/>
  <c i="2" r="J30"/>
  <c i="4" r="F33"/>
  <c i="1" r="AZ57"/>
  <c i="5" r="F37"/>
  <c i="1" r="BD58"/>
  <c i="7" r="F33"/>
  <c i="1" r="AZ60"/>
  <c i="7" r="J33"/>
  <c i="1" r="AV60"/>
  <c i="7" r="F37"/>
  <c i="1" r="BD60"/>
  <c i="9" r="J33"/>
  <c i="1" r="AV62"/>
  <c i="10" r="F33"/>
  <c i="1" r="AZ63"/>
  <c i="11" r="F33"/>
  <c i="1" r="AZ64"/>
  <c i="3" r="F33"/>
  <c i="1" r="AZ56"/>
  <c i="3" r="F36"/>
  <c i="1" r="BC56"/>
  <c i="4" r="F36"/>
  <c i="1" r="BC57"/>
  <c i="5" r="J33"/>
  <c i="1" r="AV58"/>
  <c i="6" r="F37"/>
  <c i="1" r="BD59"/>
  <c i="8" r="F37"/>
  <c i="1" r="BD61"/>
  <c i="9" r="F35"/>
  <c i="1" r="BB62"/>
  <c i="11" r="F36"/>
  <c i="1" r="BC64"/>
  <c i="2" l="1" r="T85"/>
  <c i="9" r="BK100"/>
  <c r="J100"/>
  <c r="J61"/>
  <c i="8" r="BK84"/>
  <c r="BK83"/>
  <c r="J83"/>
  <c r="J59"/>
  <c i="6" r="R93"/>
  <c r="R85"/>
  <c i="4" r="R99"/>
  <c r="R86"/>
  <c i="2" r="P85"/>
  <c i="1" r="AU55"/>
  <c i="9" r="T100"/>
  <c r="T99"/>
  <c r="T98"/>
  <c i="5" r="P87"/>
  <c i="1" r="AU58"/>
  <c i="6" r="BK93"/>
  <c r="J93"/>
  <c r="J63"/>
  <c i="4" r="T86"/>
  <c i="5" r="R96"/>
  <c r="R87"/>
  <c r="T87"/>
  <c i="9" r="P100"/>
  <c r="P99"/>
  <c r="P98"/>
  <c i="1" r="AU62"/>
  <c i="9" r="R100"/>
  <c r="R99"/>
  <c r="R98"/>
  <c i="8" r="R84"/>
  <c r="R83"/>
  <c i="4" r="BK87"/>
  <c r="J87"/>
  <c r="J60"/>
  <c i="5" r="BK88"/>
  <c r="J88"/>
  <c r="J60"/>
  <c r="BK96"/>
  <c r="J96"/>
  <c r="J63"/>
  <c i="7" r="BK82"/>
  <c r="J82"/>
  <c r="J60"/>
  <c i="11" r="BK86"/>
  <c r="J86"/>
  <c r="J60"/>
  <c i="6" r="BK86"/>
  <c r="J86"/>
  <c r="J60"/>
  <c i="1" r="AG63"/>
  <c i="10" r="J59"/>
  <c r="J85"/>
  <c r="J60"/>
  <c i="4" r="J99"/>
  <c r="J64"/>
  <c i="3" r="BK82"/>
  <c r="J82"/>
  <c r="J59"/>
  <c i="1" r="AG55"/>
  <c i="2" r="J59"/>
  <c r="J86"/>
  <c r="J60"/>
  <c i="3" r="F34"/>
  <c i="1" r="BA56"/>
  <c i="4" r="J34"/>
  <c i="1" r="AW57"/>
  <c r="AT57"/>
  <c i="6" r="J34"/>
  <c i="1" r="AW59"/>
  <c r="AT59"/>
  <c i="8" r="F34"/>
  <c i="1" r="BA61"/>
  <c i="10" r="J34"/>
  <c i="1" r="AW63"/>
  <c r="AT63"/>
  <c r="AN63"/>
  <c i="11" r="F34"/>
  <c i="1" r="BA64"/>
  <c i="3" r="J34"/>
  <c i="1" r="AW56"/>
  <c r="AT56"/>
  <c i="5" r="F34"/>
  <c i="1" r="BA58"/>
  <c i="7" r="J34"/>
  <c i="1" r="AW60"/>
  <c r="AT60"/>
  <c i="9" r="J34"/>
  <c i="1" r="AW62"/>
  <c r="AT62"/>
  <c r="BC54"/>
  <c r="AY54"/>
  <c r="AZ54"/>
  <c r="AV54"/>
  <c r="AK29"/>
  <c i="4" r="F34"/>
  <c i="1" r="BA57"/>
  <c i="2" r="F34"/>
  <c i="1" r="BA55"/>
  <c i="6" r="F34"/>
  <c i="1" r="BA59"/>
  <c i="8" r="J34"/>
  <c i="1" r="AW61"/>
  <c r="AT61"/>
  <c i="10" r="F34"/>
  <c i="1" r="BA63"/>
  <c r="BD54"/>
  <c r="W33"/>
  <c i="2" r="J34"/>
  <c i="1" r="AW55"/>
  <c r="AT55"/>
  <c r="AN55"/>
  <c i="5" r="J34"/>
  <c i="1" r="AW58"/>
  <c r="AT58"/>
  <c i="7" r="F34"/>
  <c i="1" r="BA60"/>
  <c i="9" r="F34"/>
  <c i="1" r="BA62"/>
  <c i="11" r="J34"/>
  <c i="1" r="AW64"/>
  <c r="AT64"/>
  <c r="BB54"/>
  <c r="AX54"/>
  <c i="8" l="1" r="J84"/>
  <c r="J60"/>
  <c i="4" r="BK86"/>
  <c r="J86"/>
  <c i="5" r="BK87"/>
  <c r="J87"/>
  <c i="7" r="BK81"/>
  <c r="J81"/>
  <c i="11" r="BK85"/>
  <c r="J85"/>
  <c r="J59"/>
  <c i="9" r="BK99"/>
  <c r="J99"/>
  <c r="J60"/>
  <c i="6" r="BK85"/>
  <c r="J85"/>
  <c r="J59"/>
  <c i="10" r="J39"/>
  <c i="2" r="J39"/>
  <c i="1" r="AU54"/>
  <c i="4" r="J30"/>
  <c i="1" r="AG57"/>
  <c i="8" r="J30"/>
  <c i="1" r="AG61"/>
  <c i="5" r="J30"/>
  <c i="1" r="AG58"/>
  <c i="7" r="J30"/>
  <c i="1" r="AG60"/>
  <c i="3" r="J30"/>
  <c i="1" r="AG56"/>
  <c r="W31"/>
  <c r="W29"/>
  <c r="W32"/>
  <c r="BA54"/>
  <c r="W30"/>
  <c i="7" l="1" r="J39"/>
  <c i="5" r="J39"/>
  <c i="8" r="J39"/>
  <c i="4" r="J39"/>
  <c r="J59"/>
  <c i="9" r="BK98"/>
  <c r="J98"/>
  <c i="5" r="J59"/>
  <c i="7" r="J59"/>
  <c i="3" r="J39"/>
  <c i="1" r="AN56"/>
  <c r="AN57"/>
  <c r="AN60"/>
  <c r="AN61"/>
  <c r="AN58"/>
  <c i="6" r="J30"/>
  <c i="1" r="AG59"/>
  <c r="AN59"/>
  <c i="9" r="J30"/>
  <c i="1" r="AG62"/>
  <c r="AN62"/>
  <c r="AW54"/>
  <c r="AK30"/>
  <c i="11" r="J30"/>
  <c i="1" r="AG64"/>
  <c i="9" l="1" r="J59"/>
  <c i="6" r="J39"/>
  <c i="11" r="J39"/>
  <c i="9" r="J39"/>
  <c i="1" r="AN64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<sst xmlns="http://schemas.openxmlformats.org/spreadsheetml/2006/main">
  <si>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</si>
  <si>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</si>
  <si>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</si>
  <si>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</si>
  <si>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</si>
  <si>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{35a523f2-7e3f-45fe-8c05-d33c0f436009}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</si>
  <si>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</si>
  <si>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</si>
  <si>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</si>
  <si>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</si>
  <si>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</si>
  <si>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</si>
  <si>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</si>
  <si>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</si>
  <si>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2025-109-3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</si>
  <si>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</si>
  <si>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</si>
  <si>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SK Modřany - byt správce</t>
  </si>
  <si>
    <t>KSO:</t>
  </si>
  <si>
    <t/>
  </si>
  <si>
    <t>CC-CZ:</t>
  </si>
  <si>
    <t>Místo:</t>
  </si>
  <si>
    <t>Komořanská - 47, Praha 4 - Modřany</t>
  </si>
  <si>
    <t>Datum:</t>
  </si>
  <si>
    <t>23. 7. 2025</t>
  </si>
  <si>
    <t>Zadavatel:</t>
  </si>
  <si>
    <t>IČ:</t>
  </si>
  <si>
    <t>1488810</t>
  </si>
  <si>
    <t>Sportovní klub Modřany,Komořanská 47, Praha 4</t>
  </si>
  <si>
    <t>DIČ:</t>
  </si>
  <si>
    <t>Účastník:</t>
  </si>
  <si>
    <t>Vyplň údaj</t>
  </si>
  <si>
    <t>Projektant:</t>
  </si>
  <si>
    <t>24122025</t>
  </si>
  <si>
    <t>ASLB spol.s.r.o.Fikarova 2157/1, Praha 4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</si>
  <si>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</si>
  <si>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</si>
  <si>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</si>
  <si>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</si>
  <si>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</si>
  <si>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</si>
  <si>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</si>
  <si>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</si>
  <si>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</si>
  <si>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</si>
  <si>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</si>
  <si>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</si>
  <si>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</si>
  <si>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</si>
  <si>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</si>
  <si>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</si>
  <si>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</si>
  <si>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</si>
  <si>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</si>
  <si>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</si>
  <si>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</si>
  <si>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</si>
  <si>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</si>
  <si>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</si>
  <si>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</si>
  <si>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</si>
  <si>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</si>
  <si>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</si>
  <si>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</si>
  <si>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</si>
  <si>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</si>
  <si>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</si>
  <si>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</si>
  <si>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</si>
  <si>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</si>
  <si>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</si>
  <si>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</si>
  <si>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</si>
  <si>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</si>
  <si>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</si>
  <si>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</si>
  <si>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</si>
  <si>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</si>
  <si>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</si>
  <si>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2025-109-3-04</t>
  </si>
  <si>
    <t>Svislé kce - stěny a příčky</t>
  </si>
  <si>
    <t>STA</t>
  </si>
  <si>
    <t>1</t>
  </si>
  <si>
    <t>{768727b6-5700-4ab6-a139-ef1b493964b2}</t>
  </si>
  <si>
    <t>2025-109-3-05</t>
  </si>
  <si>
    <t xml:space="preserve">Vodorovné kce - stropy, </t>
  </si>
  <si>
    <t>{a4d9616e-b51d-4ca4-b50e-860ebd176252}</t>
  </si>
  <si>
    <t>2025-109-3-07</t>
  </si>
  <si>
    <t>Podlahy</t>
  </si>
  <si>
    <t>{4f63e7b7-bb8c-4676-884c-893df8c284b3}</t>
  </si>
  <si>
    <t>2025-109-3-08</t>
  </si>
  <si>
    <t>Otvorové výplně - okna, dveře</t>
  </si>
  <si>
    <t>{7cd8b8a5-b31a-4cc7-8bea-e6d92488cab7}</t>
  </si>
  <si>
    <t>2025-109-3-09</t>
  </si>
  <si>
    <t>Vnitřní povrchy - omítky, obklady, malby</t>
  </si>
  <si>
    <t>{4853d551-0cc5-4aa8-b16e-1fa4b0033401}</t>
  </si>
  <si>
    <t>2025-109-3-11</t>
  </si>
  <si>
    <t>Zámečnické, klempířské a ost.</t>
  </si>
  <si>
    <t>{80ede68a-bde7-4b98-91c9-8fbeb5d94fcf}</t>
  </si>
  <si>
    <t>2025-109-3-12</t>
  </si>
  <si>
    <t>Profese - ZTI</t>
  </si>
  <si>
    <t>{f331f5c1-5d27-458f-bb9f-f06dc0f2150c}</t>
  </si>
  <si>
    <t>2025-109-3-13</t>
  </si>
  <si>
    <t>Profese - elektro</t>
  </si>
  <si>
    <t>{50d60994-fcd1-478d-9686-fb5f842d4fe6}</t>
  </si>
  <si>
    <t>2025-109-3-15</t>
  </si>
  <si>
    <t>Profese - vytápění</t>
  </si>
  <si>
    <t>{fc3c347f-63b9-4a20-9e80-db31ed51d943}</t>
  </si>
  <si>
    <t>2025-109-3-19</t>
  </si>
  <si>
    <t>VRN - vedlejší rozpočtové náklady</t>
  </si>
  <si>
    <t>{8644e836-ba1a-4c5a-a782-6008ec9074da}</t>
  </si>
  <si>
    <t>KRYCÍ LIST SOUPISU PRACÍ</t>
  </si>
  <si>
    <t>Objekt:</t>
  </si>
  <si>
    <t>2025-109-3-04 - Svislé kce - stěny a příčky</t>
  </si>
  <si>
    <t xml:space="preserve">Zpracováno dle metodiky ÚRS s maximálním zatříděním položek (popisu činností) dle Třídníku stavebních konstrukcí a prací. Použita databáze směrných cen 2025/II.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</si>
  <si>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</si>
  <si>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</si>
  <si>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</si>
  <si>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</si>
  <si>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</si>
  <si>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31-1 - Zdi pozemních staveb- překlady</t>
  </si>
  <si>
    <t xml:space="preserve">    94 - Lešení a stavební výtahy</t>
  </si>
  <si>
    <t xml:space="preserve">    998 - Přesun hmot</t>
  </si>
  <si>
    <t>PSV - Práce a dodávky PSV</t>
  </si>
  <si>
    <t xml:space="preserve">    763 - Konstrukce suché výstavby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</si>
  <si>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</si>
  <si>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</si>
  <si>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</si>
  <si>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</si>
  <si>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</si>
  <si>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</si>
  <si>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</si>
  <si>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</si>
  <si>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</si>
  <si>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</si>
  <si>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</si>
  <si>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</si>
  <si>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</si>
  <si>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</si>
  <si>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</si>
  <si>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</si>
  <si>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31-1</t>
  </si>
  <si>
    <t>Zdi pozemních staveb- překlady</t>
  </si>
  <si>
    <t>8</t>
  </si>
  <si>
    <t>K</t>
  </si>
  <si>
    <t>317121212.1</t>
  </si>
  <si>
    <t>Železobetonové prefabrikované překlady osazené jednotlivě na výšku, do lože z cementové malty šíře 115 mm, výšky 190 mm délky 1200 mm</t>
  </si>
  <si>
    <t>kus</t>
  </si>
  <si>
    <t>4</t>
  </si>
  <si>
    <t>2</t>
  </si>
  <si>
    <t>496260726</t>
  </si>
  <si>
    <t>9</t>
  </si>
  <si>
    <t>M</t>
  </si>
  <si>
    <t>59321972.R1</t>
  </si>
  <si>
    <t>překlad přefabrikovaný š 115mm dl 1200mm- PŘ -115/190/1200</t>
  </si>
  <si>
    <t>-144417138</t>
  </si>
  <si>
    <t>16</t>
  </si>
  <si>
    <t>317121216.R5</t>
  </si>
  <si>
    <t>Železobetonové prefabrikované překlady osazené jednotlivě na výšku, do lože z cementové malty šíře 115 mm, výšky 190 mm délky 2000 mm</t>
  </si>
  <si>
    <t>1052103316</t>
  </si>
  <si>
    <t>17</t>
  </si>
  <si>
    <t>59321972.R5</t>
  </si>
  <si>
    <t>překlad přefabrikovaný š 115mm dl 2000mm- PŘ -115/190/2000</t>
  </si>
  <si>
    <t>-649232936</t>
  </si>
  <si>
    <t>24</t>
  </si>
  <si>
    <t>317121218.R9</t>
  </si>
  <si>
    <t>Překlad železobetonový prefabrikovaný překlad PŘ dl.- zdivo/400/..........Překlad - Překladová tvárnice betonová/ liaporbetonová + extrudovaný polystyrén</t>
  </si>
  <si>
    <t>1307385340</t>
  </si>
  <si>
    <t>25</t>
  </si>
  <si>
    <t>59321972.R9</t>
  </si>
  <si>
    <t xml:space="preserve">zdivo/400/..........Překlad - Překladová tvárnice  betonová/ liaporbetonová + extrudovaný polystyrén 400/M190</t>
  </si>
  <si>
    <t>-696155683</t>
  </si>
  <si>
    <t>26</t>
  </si>
  <si>
    <t>317351107,R</t>
  </si>
  <si>
    <t>Zřízení bednění překladů v do 4 m.........podepření</t>
  </si>
  <si>
    <t>m2</t>
  </si>
  <si>
    <t>-8657580</t>
  </si>
  <si>
    <t>27</t>
  </si>
  <si>
    <t>317351108.R</t>
  </si>
  <si>
    <t>Odstranění bednění překladů v do 4 m.........podepření</t>
  </si>
  <si>
    <t>CS ÚRS 2024 02</t>
  </si>
  <si>
    <t>-931263795</t>
  </si>
  <si>
    <t>Online PSC</t>
  </si>
  <si>
    <t>https://podminky.urs.cz/item/CS_URS_2024_02/317351108.R</t>
  </si>
  <si>
    <t>28</t>
  </si>
  <si>
    <t>317361821</t>
  </si>
  <si>
    <t>Výztuž překladů, říms, žlabů, žlabových říms, klenbových pásů z betonářské oceli 10 505 (R) nebo BSt 500</t>
  </si>
  <si>
    <t>t</t>
  </si>
  <si>
    <t>CS ÚRS 2025 02</t>
  </si>
  <si>
    <t>-1510642893</t>
  </si>
  <si>
    <t>https://podminky.urs.cz/item/CS_URS_2025_02/317361821</t>
  </si>
  <si>
    <t>94</t>
  </si>
  <si>
    <t>Lešení a stavební výtahy</t>
  </si>
  <si>
    <t>35</t>
  </si>
  <si>
    <t>949101111</t>
  </si>
  <si>
    <t>Lešení pomocné pracovní pro objekty pozemních staveb pro zatížení do 150 kg/m2, o výšce lešeňové podlahy do 1,9 m</t>
  </si>
  <si>
    <t>-421201607</t>
  </si>
  <si>
    <t>https://podminky.urs.cz/item/CS_URS_2025_02/949101111</t>
  </si>
  <si>
    <t>998</t>
  </si>
  <si>
    <t>Přesun hmot</t>
  </si>
  <si>
    <t>62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</si>
  <si>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</si>
  <si>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</si>
  <si>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-292380924</t>
  </si>
  <si>
    <t>https://podminky.urs.cz/item/CS_URS_2025_02/998011001</t>
  </si>
  <si>
    <t>PSV</t>
  </si>
  <si>
    <t>Práce a dodávky PSV</t>
  </si>
  <si>
    <t>763</t>
  </si>
  <si>
    <t>Konstrukce suché výstavby</t>
  </si>
  <si>
    <t>41</t>
  </si>
  <si>
    <t>763111417.R</t>
  </si>
  <si>
    <t>Příčka ze sádrokartonových desek s nosnou konstrukcí z jednoduchých ocelových profilů UW, CW opláštěná deskami standardními A tl. 12,5 mm s izolací, EI 60, příčka tl. 150 mm, profil 100, Rw do 56 dB</t>
  </si>
  <si>
    <t>-80082569</t>
  </si>
  <si>
    <t>43</t>
  </si>
  <si>
    <t>763111437.R</t>
  </si>
  <si>
    <t>Příčka ze sádrokartonových desek s nosnou konstrukcí z jednoduchých ocelových profilů UW, CW opláštěná deskami impregnovanými H2 tl. 12,5 mm EI 60, příčka tl. 150 mm, profil 100, s izolací, Rw do 56 dB</t>
  </si>
  <si>
    <t>-912815150</t>
  </si>
  <si>
    <t>44</t>
  </si>
  <si>
    <t>763111717</t>
  </si>
  <si>
    <t>Příčka ze sádrokartonových desek ostatní konstrukce a práce na příčkách ze sádrokartonových desek základní penetrační nátěr (oboustranný)</t>
  </si>
  <si>
    <t>-2130423504</t>
  </si>
  <si>
    <t>https://podminky.urs.cz/item/CS_URS_2025_02/763111717</t>
  </si>
  <si>
    <t>45</t>
  </si>
  <si>
    <t>763111741</t>
  </si>
  <si>
    <t>Příčka ze sádrokartonových desek ostatní konstrukce a práce na příčkách ze sádrokartonových desek montáž parotěsné zábrany</t>
  </si>
  <si>
    <t>-952348062</t>
  </si>
  <si>
    <t>https://podminky.urs.cz/item/CS_URS_2025_02/763111741</t>
  </si>
  <si>
    <t>46</t>
  </si>
  <si>
    <t>28329276</t>
  </si>
  <si>
    <t>fólie PE vyztužená pro parotěsnou vrstvu (reakce na oheň - třída E) 140g/m2</t>
  </si>
  <si>
    <t>32</t>
  </si>
  <si>
    <t>420853131</t>
  </si>
  <si>
    <t>47</t>
  </si>
  <si>
    <t>763111771</t>
  </si>
  <si>
    <t>Příčka ze sádrokartonových desek Příplatek k cenám za rovinnost speciální tmelení kvality Q3</t>
  </si>
  <si>
    <t>682596993</t>
  </si>
  <si>
    <t>https://podminky.urs.cz/item/CS_URS_2025_02/763111771</t>
  </si>
  <si>
    <t>63</t>
  </si>
  <si>
    <t>763112318</t>
  </si>
  <si>
    <t>Příčka mezibytová ze sádrokartonových desek s nosnou konstrukcí ze zdvojených ocelových profilů UW, CW dvojitě opláštěná deskami standardními A tl. 2 x 12,5 mm s dvojitou izolací, EI 60, příčka tl. 255 mm, profil 100, Rw do 65 dB- bude upřesněno na stavbě</t>
  </si>
  <si>
    <t>1706745071</t>
  </si>
  <si>
    <t>https://podminky.urs.cz/item/CS_URS_2025_02/763112318</t>
  </si>
  <si>
    <t>61</t>
  </si>
  <si>
    <t>763112348</t>
  </si>
  <si>
    <t>Příčka mezibytová ze sádrokartonových desek s nosnou konstrukcí ze zdvojených ocelových profilů UW, CW dvojitě opláštěná deskami vysokopevnostními protipožárními impregnovanými s vysokou mechanickou odolností DFRIH2 tl. 2 x 12,5 mm s dvojitou izolací, EI 90, příčka tl. 255 mm, profil 100, Rw do 71 dB - bude upřesněno na stavbě</t>
  </si>
  <si>
    <t>92387988</t>
  </si>
  <si>
    <t>https://podminky.urs.cz/item/CS_URS_2025_02/763112348</t>
  </si>
  <si>
    <t>56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</si>
  <si>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</si>
  <si>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</si>
  <si>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-140560513</t>
  </si>
  <si>
    <t>https://podminky.urs.cz/item/CS_URS_2025_02/998763331</t>
  </si>
  <si>
    <t xml:space="preserve">2025-109-3-05 - Vodorovné kce - stropy, </t>
  </si>
  <si>
    <t>763131411</t>
  </si>
  <si>
    <t>Podhled ze sádrokartonových desek dvouvrstvá zavěšená spodní konstrukce z ocelových profilů CD, UD jednoduše opláštěná deskou standardní A, tl. 12,5 mm, bez izolace</t>
  </si>
  <si>
    <t>554931482</t>
  </si>
  <si>
    <t>https://podminky.urs.cz/item/CS_URS_2025_02/763131411</t>
  </si>
  <si>
    <t>763131451</t>
  </si>
  <si>
    <t>Podhled ze sádrokartonových desek dvouvrstvá zavěšená spodní konstrukce z ocelových profilů CD, UD jednoduše opláštěná deskou impregnovanou H2, tl. 12,5 mm, bez izolace</t>
  </si>
  <si>
    <t>140370476</t>
  </si>
  <si>
    <t>https://podminky.urs.cz/item/CS_URS_2025_02/763131451</t>
  </si>
  <si>
    <t>3</t>
  </si>
  <si>
    <t>763131714</t>
  </si>
  <si>
    <t>Podhled ze sádrokartonových desek ostatní práce a konstrukce na podhledech ze sádrokartonových desek základní penetrační nátěr</t>
  </si>
  <si>
    <t>1132075985</t>
  </si>
  <si>
    <t>https://podminky.urs.cz/item/CS_URS_2025_02/763131714</t>
  </si>
  <si>
    <t>763131751</t>
  </si>
  <si>
    <t>Podhled ze sádrokartonových desek ostatní práce a konstrukce na podhledech ze sádrokartonových desek montáž parotěsné zábrany</t>
  </si>
  <si>
    <t>-1128442765</t>
  </si>
  <si>
    <t>https://podminky.urs.cz/item/CS_URS_2025_02/763131751</t>
  </si>
  <si>
    <t>5</t>
  </si>
  <si>
    <t>1263361411</t>
  </si>
  <si>
    <t>6</t>
  </si>
  <si>
    <t>763131771</t>
  </si>
  <si>
    <t>Podhled ze sádrokartonových desek Příplatek k cenám za rovinnost kvality speciální tmelení kvality Q3</t>
  </si>
  <si>
    <t>-908123984</t>
  </si>
  <si>
    <t>https://podminky.urs.cz/item/CS_URS_2025_02/763131771</t>
  </si>
  <si>
    <t>7</t>
  </si>
  <si>
    <t>1940738172</t>
  </si>
  <si>
    <t>2025-109-3-07 - Podlahy</t>
  </si>
  <si>
    <t xml:space="preserve">HSV -   Práce a dodávky HSV</t>
  </si>
  <si>
    <t xml:space="preserve">    63 - Podlahy a podlahové konstrukce</t>
  </si>
  <si>
    <t xml:space="preserve">    95 - Různé dokončovací konstrukce a práce pozemních staveb</t>
  </si>
  <si>
    <t xml:space="preserve">    713 - Izolace tepelné</t>
  </si>
  <si>
    <t xml:space="preserve">    771 - Podlahy z dlaždic- 51,65 m2</t>
  </si>
  <si>
    <t xml:space="preserve">  Práce a dodávky HSV</t>
  </si>
  <si>
    <t>Podlahy a podlahové konstrukce</t>
  </si>
  <si>
    <t>632441215</t>
  </si>
  <si>
    <t>Potěr anhydritový samonivelační litý tř. C 20, tl. přes 45 do 50 mm</t>
  </si>
  <si>
    <t>2127430059</t>
  </si>
  <si>
    <t>https://podminky.urs.cz/item/CS_URS_2025_02/632441215</t>
  </si>
  <si>
    <t>632441291</t>
  </si>
  <si>
    <t>Potěr anhydritový samonivelační litý Příplatek k cenám za každých dalších i započatých 5 mm tloušťky přes 50 mm tř. C 20</t>
  </si>
  <si>
    <t>-425640102</t>
  </si>
  <si>
    <t>https://podminky.urs.cz/item/CS_URS_2025_02/632441291</t>
  </si>
  <si>
    <t>95</t>
  </si>
  <si>
    <t>Různé dokončovací konstrukce a práce pozemních staveb</t>
  </si>
  <si>
    <t>952902121</t>
  </si>
  <si>
    <t>Čištění budov při provádění oprav a udržovacích prací podlah drsných nebo chodníků zametením</t>
  </si>
  <si>
    <t>855701301</t>
  </si>
  <si>
    <t>https://podminky.urs.cz/item/CS_URS_2025_02/952902121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</si>
  <si>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</si>
  <si>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</si>
  <si>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286162436</t>
  </si>
  <si>
    <t>https://podminky.urs.cz/item/CS_URS_2025_02/998018001</t>
  </si>
  <si>
    <t>713</t>
  </si>
  <si>
    <t>Izolace tepelné</t>
  </si>
  <si>
    <t>713121111</t>
  </si>
  <si>
    <t>Montáž tepelné izolace podlah rohožemi, pásy, deskami, dílci, bloky (izolační materiál ve specifikaci) kladenými volně jednovrstvá</t>
  </si>
  <si>
    <t>957266449</t>
  </si>
  <si>
    <t>https://podminky.urs.cz/item/CS_URS_2025_02/713121111</t>
  </si>
  <si>
    <t>1421012435</t>
  </si>
  <si>
    <t>Tepelná izolace tuhé fenolické pěny, oboustranně potažená textilií na bázi skla 70 mm (4,32 m2/bal.)</t>
  </si>
  <si>
    <t>808860523</t>
  </si>
  <si>
    <t>713191132</t>
  </si>
  <si>
    <t>Montáž tepelné izolace stavebních konstrukcí - doplňky a konstrukční součásti podlah, stropů vrchem nebo střech překrytí fólií separační z PE</t>
  </si>
  <si>
    <t>-1716813004</t>
  </si>
  <si>
    <t>https://podminky.urs.cz/item/CS_URS_2025_02/713191132</t>
  </si>
  <si>
    <t>69334120.R</t>
  </si>
  <si>
    <t xml:space="preserve">fólie dělící   PE tl 0,2mm</t>
  </si>
  <si>
    <t>1320787140</t>
  </si>
  <si>
    <t>998713111</t>
  </si>
  <si>
    <t>Přesun hmot pro izolace tepelné stanovený z hmotnosti přesunovaného materiálu vodorovná dopravní vzdálenost do 50 m s omezením mechanizace v objektech výšky do 6 m</t>
  </si>
  <si>
    <t>-1509533971</t>
  </si>
  <si>
    <t>https://podminky.urs.cz/item/CS_URS_2025_02/998713111</t>
  </si>
  <si>
    <t>771</t>
  </si>
  <si>
    <t>Podlahy z dlaždic- 51,65 m2</t>
  </si>
  <si>
    <t>13</t>
  </si>
  <si>
    <t>771111011</t>
  </si>
  <si>
    <t>Příprava podkladu před provedením dlažby vysátí podlah</t>
  </si>
  <si>
    <t>-1031020079</t>
  </si>
  <si>
    <t>https://podminky.urs.cz/item/CS_URS_2025_02/771111011</t>
  </si>
  <si>
    <t>14</t>
  </si>
  <si>
    <t>771121011</t>
  </si>
  <si>
    <t>Příprava podkladu před provedením dlažby nátěr penetrační na podlahu</t>
  </si>
  <si>
    <t>-996469872</t>
  </si>
  <si>
    <t>https://podminky.urs.cz/item/CS_URS_2025_02/771121011</t>
  </si>
  <si>
    <t>15</t>
  </si>
  <si>
    <t>771121021</t>
  </si>
  <si>
    <t>Příprava podkladu před provedením dlažby broušení podlah nového podkladu anhydritového</t>
  </si>
  <si>
    <t>1761594862</t>
  </si>
  <si>
    <t>https://podminky.urs.cz/item/CS_URS_2025_02/771121021</t>
  </si>
  <si>
    <t>771574415</t>
  </si>
  <si>
    <t>Montáž podlah z dlaždic keramických lepených cementovým flexibilním lepidlem hladkých, tloušťky do 10 mm přes 6 do 9 ks/m2</t>
  </si>
  <si>
    <t>-1200028625</t>
  </si>
  <si>
    <t>https://podminky.urs.cz/item/CS_URS_2025_02/771574415</t>
  </si>
  <si>
    <t>22</t>
  </si>
  <si>
    <t>59761176</t>
  </si>
  <si>
    <t>dlažba keramická nemrazuvzdorná R9 povrch hladký/matný tl do 10mm přes 6 do 9ks/m2</t>
  </si>
  <si>
    <t>-530092487</t>
  </si>
  <si>
    <t>23</t>
  </si>
  <si>
    <t>771591112</t>
  </si>
  <si>
    <t>Izolace podlahy pod dlažbu nátěrem nebo stěrkou ve dvou vrstvách</t>
  </si>
  <si>
    <t>27070481</t>
  </si>
  <si>
    <t>https://podminky.urs.cz/item/CS_URS_2025_02/771591112</t>
  </si>
  <si>
    <t>998771111</t>
  </si>
  <si>
    <t>Přesun hmot pro podlahy z dlaždic stanovený z hmotnosti přesunovaného materiálu vodorovná dopravní vzdálenost do 50 m s omezením mechanizace v objektech výšky do 6 m</t>
  </si>
  <si>
    <t>195520116</t>
  </si>
  <si>
    <t>https://podminky.urs.cz/item/CS_URS_2025_02/998771111</t>
  </si>
  <si>
    <t>2025-109-3-08 - Otvorové výplně - okna, dveře</t>
  </si>
  <si>
    <t xml:space="preserve">    64 - Osazování výplní otvorů</t>
  </si>
  <si>
    <t xml:space="preserve">    766-1 - Konstrukce truhlářské- dveře vnitřní - bude upřesněno s investorem</t>
  </si>
  <si>
    <t xml:space="preserve">    766-2 - Konstrukce truhlářské- dveře vchodové - bude upřesněno s investorem</t>
  </si>
  <si>
    <t xml:space="preserve">    766-4 - Konstrukce truhlářské- okna - bude upřesněno s investorem</t>
  </si>
  <si>
    <t>64</t>
  </si>
  <si>
    <t>Osazování výplní otvorů</t>
  </si>
  <si>
    <t>642942611</t>
  </si>
  <si>
    <t>Osazování zárubní nebo rámů kovových dveřních lisovaných nebo z úhelníků bez dveřních křídel na montážní pěnu, plochy otvoru do 2,5 m2</t>
  </si>
  <si>
    <t>-1836334251</t>
  </si>
  <si>
    <t>https://podminky.urs.cz/item/CS_URS_2025_02/642942611</t>
  </si>
  <si>
    <t>55331497</t>
  </si>
  <si>
    <t>zárubeň jednokřídlá ocelová pro zdění tl stěny 210-250mm rozměru 800/1970, 2100mm</t>
  </si>
  <si>
    <t>-1743426835</t>
  </si>
  <si>
    <t>627092300</t>
  </si>
  <si>
    <t>763181311</t>
  </si>
  <si>
    <t>Výplně otvorů konstrukcí ze sádrokartonových desek montáž zárubně kovové s konstrukcí jednokřídlové</t>
  </si>
  <si>
    <t>1459499047</t>
  </si>
  <si>
    <t>https://podminky.urs.cz/item/CS_URS_2025_02/763181311</t>
  </si>
  <si>
    <t>55331594</t>
  </si>
  <si>
    <t>zárubeň jednokřídlá ocelová pro sádrokartonové příčky tl stěny 110-150mm rozměru 700/1970, 2100mm</t>
  </si>
  <si>
    <t>1002836777</t>
  </si>
  <si>
    <t>55331595</t>
  </si>
  <si>
    <t>zárubeň jednokřídlá ocelová pro sádrokartonové příčky tl stěny 110-150mm rozměru 800/1970, 2100mm</t>
  </si>
  <si>
    <t>1926973009</t>
  </si>
  <si>
    <t>1603266566</t>
  </si>
  <si>
    <t>766-1</t>
  </si>
  <si>
    <t>Konstrukce truhlářské- dveře vnitřní - bude upřesněno s investorem</t>
  </si>
  <si>
    <t>766660001</t>
  </si>
  <si>
    <t>Montáž dveřních křídel dřevěných nebo plastových otevíravých do ocelové zárubně povrchově upravených jednokřídlových, šířky do 800 mm</t>
  </si>
  <si>
    <t>2110357478</t>
  </si>
  <si>
    <t>https://podminky.urs.cz/item/CS_URS_2025_02/766660001</t>
  </si>
  <si>
    <t>61162085</t>
  </si>
  <si>
    <t>dveře jednokřídlé dřevotřískové povrch laminátový plné 700x1970-2100mm</t>
  </si>
  <si>
    <t>237117037</t>
  </si>
  <si>
    <t>10</t>
  </si>
  <si>
    <t>61162086</t>
  </si>
  <si>
    <t>dveře jednokřídlé dřevotřískové povrch laminátový plné 800x1970-2100mm</t>
  </si>
  <si>
    <t>867201218</t>
  </si>
  <si>
    <t>11</t>
  </si>
  <si>
    <t>766660729</t>
  </si>
  <si>
    <t>Montáž dveřních doplňků dveřního kování interiérového štítku s klikou</t>
  </si>
  <si>
    <t>-102897307</t>
  </si>
  <si>
    <t>https://podminky.urs.cz/item/CS_URS_2025_02/766660729</t>
  </si>
  <si>
    <t>54914123</t>
  </si>
  <si>
    <t>dveřní kování interiérové rozetové klika/klika</t>
  </si>
  <si>
    <t>756663744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</si>
  <si>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</si>
  <si>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</si>
  <si>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901960193</t>
  </si>
  <si>
    <t>https://podminky.urs.cz/item/CS_URS_2025_02/998766121</t>
  </si>
  <si>
    <t>766-2</t>
  </si>
  <si>
    <t>Konstrukce truhlářské- dveře vchodové - bude upřesněno s investorem</t>
  </si>
  <si>
    <t>766660411</t>
  </si>
  <si>
    <t>Montáž vchodových dveří včetně rámu do zdiva jednokřídlových bez nadsvětlíku</t>
  </si>
  <si>
    <t>826140773</t>
  </si>
  <si>
    <t>https://podminky.urs.cz/item/CS_URS_2025_02/766660411</t>
  </si>
  <si>
    <t>55341330</t>
  </si>
  <si>
    <t>dveře jednokřídlé Al plné max rozměru otvoru 2,42m2 bezpečnostní třídy RC2</t>
  </si>
  <si>
    <t>-1225683688</t>
  </si>
  <si>
    <t>766660733</t>
  </si>
  <si>
    <t>Montáž dveřních doplňků dveřního kování bezpečnostního štítku s klikou</t>
  </si>
  <si>
    <t>-1125583865</t>
  </si>
  <si>
    <t>https://podminky.urs.cz/item/CS_URS_2025_02/766660733</t>
  </si>
  <si>
    <t>54914129</t>
  </si>
  <si>
    <t>dveřní kování bezpečnostní RC2 klika/klika lakovaný nerez</t>
  </si>
  <si>
    <t>-1226986408</t>
  </si>
  <si>
    <t>18</t>
  </si>
  <si>
    <t>-946083751</t>
  </si>
  <si>
    <t>766-4</t>
  </si>
  <si>
    <t>Konstrukce truhlářské- okna - bude upřesněno s investorem</t>
  </si>
  <si>
    <t>19</t>
  </si>
  <si>
    <t>766622131</t>
  </si>
  <si>
    <t>Montáž oken plastových včetně montáže rámu plochy přes 1 m2 otevíravých do zdiva, výšky do 1,5 m</t>
  </si>
  <si>
    <t>27056524</t>
  </si>
  <si>
    <t>https://podminky.urs.cz/item/CS_URS_2025_02/766622131</t>
  </si>
  <si>
    <t>20</t>
  </si>
  <si>
    <t>61140052</t>
  </si>
  <si>
    <t>okno plastové otevíravé/sklopné trojsklo přes plochu 1m2 do v 1,5m</t>
  </si>
  <si>
    <t>8900541</t>
  </si>
  <si>
    <t>766622132</t>
  </si>
  <si>
    <t>Montáž oken plastových včetně montáže rámu plochy přes 1 m2 otevíravých do zdiva, výšky přes 1,5 do 2,5 m</t>
  </si>
  <si>
    <t>679565663</t>
  </si>
  <si>
    <t>https://podminky.urs.cz/item/CS_URS_2025_02/766622132</t>
  </si>
  <si>
    <t>61140054</t>
  </si>
  <si>
    <t>okno plastové otevíravé/sklopné trojsklo přes plochu 1m2 v 1,5-2,5m</t>
  </si>
  <si>
    <t>-1916699603</t>
  </si>
  <si>
    <t>766694116</t>
  </si>
  <si>
    <t>Montáž ostatních truhlářských konstrukcí parapetních desek dřevěných nebo plastových šířky do 300 mm</t>
  </si>
  <si>
    <t>m</t>
  </si>
  <si>
    <t>962131464</t>
  </si>
  <si>
    <t>https://podminky.urs.cz/item/CS_URS_2025_02/766694116</t>
  </si>
  <si>
    <t>61144401</t>
  </si>
  <si>
    <t>parapet plastový vnitřní š 250mm</t>
  </si>
  <si>
    <t>159324914</t>
  </si>
  <si>
    <t>61144019</t>
  </si>
  <si>
    <t>koncovka k parapetu plastovému vnitřnímu 1 pár</t>
  </si>
  <si>
    <t>sada</t>
  </si>
  <si>
    <t>626010002</t>
  </si>
  <si>
    <t>766691510</t>
  </si>
  <si>
    <t>Montáž ostatních truhlářských konstrukcí těsnění oken nebo balkónových dveří ve styku křídel s okenním rámem polyuretanovou páskou</t>
  </si>
  <si>
    <t>777893265</t>
  </si>
  <si>
    <t>https://podminky.urs.cz/item/CS_URS_2025_02/766691510</t>
  </si>
  <si>
    <t>59071110</t>
  </si>
  <si>
    <t>páska okenní těsnící PUR jednostranně lepící impregnovaná 1,5-3x10mm</t>
  </si>
  <si>
    <t>-1919369893</t>
  </si>
  <si>
    <t>-1781274382</t>
  </si>
  <si>
    <t>2025-109-3-09 - Vnitřní povrchy - omítky, obklady, malby</t>
  </si>
  <si>
    <t xml:space="preserve">    781 - Dokončovací práce - obklady- bude upřesněno s investorem</t>
  </si>
  <si>
    <t xml:space="preserve">    784 - Dokončovací práce - malby</t>
  </si>
  <si>
    <t>952901111</t>
  </si>
  <si>
    <t>Vyčištění budov nebo objektů před předáním do užívání budov bytové nebo občanské výstavby, světlé výšky podlaží do 4 m</t>
  </si>
  <si>
    <t>-580035150</t>
  </si>
  <si>
    <t>https://podminky.urs.cz/item/CS_URS_2025_02/952901111</t>
  </si>
  <si>
    <t>505263013</t>
  </si>
  <si>
    <t>781</t>
  </si>
  <si>
    <t>Dokončovací práce - obklady- bude upřesněno s investorem</t>
  </si>
  <si>
    <t>781111011</t>
  </si>
  <si>
    <t>Příprava podkladu před provedením obkladu oprášení (ometení) stěny</t>
  </si>
  <si>
    <t>285535125</t>
  </si>
  <si>
    <t>https://podminky.urs.cz/item/CS_URS_2025_02/781111011</t>
  </si>
  <si>
    <t>781121011</t>
  </si>
  <si>
    <t>Příprava podkladu před provedením obkladu nátěr penetrační na stěnu</t>
  </si>
  <si>
    <t>-811642270</t>
  </si>
  <si>
    <t>https://podminky.urs.cz/item/CS_URS_2025_02/781121011</t>
  </si>
  <si>
    <t>781131112</t>
  </si>
  <si>
    <t>Izolace stěny pod obklad izolace nátěrem nebo stěrkou ve dvou vrstvách</t>
  </si>
  <si>
    <t>-538874220</t>
  </si>
  <si>
    <t>https://podminky.urs.cz/item/CS_URS_2025_02/781131112</t>
  </si>
  <si>
    <t>781151031</t>
  </si>
  <si>
    <t>Příprava podkladu před provedením obkladu celoplošné vyrovnání podkladu stěrkou, tloušťky 3 mm</t>
  </si>
  <si>
    <t>-974079401</t>
  </si>
  <si>
    <t>https://podminky.urs.cz/item/CS_URS_2025_02/781151031</t>
  </si>
  <si>
    <t>781472215</t>
  </si>
  <si>
    <t>Montáž keramických obkladů stěn lepených cementovým flexibilním lepidlem hladkých přes 6 do 9 ks/m2</t>
  </si>
  <si>
    <t>-28345408</t>
  </si>
  <si>
    <t>https://podminky.urs.cz/item/CS_URS_2025_02/781472215</t>
  </si>
  <si>
    <t>59761718</t>
  </si>
  <si>
    <t>obklad keramický nemrazuvzdorný povrch hladký/matný tl do 10mm přes 6 do 9ks/m2</t>
  </si>
  <si>
    <t>-2043874158</t>
  </si>
  <si>
    <t>781472291</t>
  </si>
  <si>
    <t>Montáž keramických obkladů stěn lepených cementovým flexibilním lepidlem Příplatek k cenám za plochu do 10 m2 jednotlivě</t>
  </si>
  <si>
    <t>4710516</t>
  </si>
  <si>
    <t>https://podminky.urs.cz/item/CS_URS_2025_02/781472291</t>
  </si>
  <si>
    <t>781495211</t>
  </si>
  <si>
    <t>Čištění vnitřních ploch po provedení obkladu stěn chemickými prostředky</t>
  </si>
  <si>
    <t>1309338048</t>
  </si>
  <si>
    <t>https://podminky.urs.cz/item/CS_URS_2025_02/781495211</t>
  </si>
  <si>
    <t>998781121</t>
  </si>
  <si>
    <t>Přesun hmot pro obklady keramické stanovený z hmotnosti přesunovaného materiálu vodorovná dopravní vzdálenost do 50 m ruční (bez užití mechanizace) v objektech výšky do 6 m</t>
  </si>
  <si>
    <t>2039390220</t>
  </si>
  <si>
    <t>https://podminky.urs.cz/item/CS_URS_2025_02/998781121</t>
  </si>
  <si>
    <t>784</t>
  </si>
  <si>
    <t>Dokončovací práce - malby</t>
  </si>
  <si>
    <t>784111001</t>
  </si>
  <si>
    <t>Oprášení (ometení) podkladu v místnostech výšky do 3,80 m</t>
  </si>
  <si>
    <t>425270272</t>
  </si>
  <si>
    <t>https://podminky.urs.cz/item/CS_URS_2025_02/784111001</t>
  </si>
  <si>
    <t>784171101</t>
  </si>
  <si>
    <t>Zakrytí nemalovaných ploch (materiál ve specifikaci) včetně pozdějšího odkrytí podlah</t>
  </si>
  <si>
    <t>-326382297</t>
  </si>
  <si>
    <t>https://podminky.urs.cz/item/CS_URS_2025_02/784171101</t>
  </si>
  <si>
    <t>581248440</t>
  </si>
  <si>
    <t>fólie pro malířské potřeby zakrývací tl 25µ 4x5m</t>
  </si>
  <si>
    <t>-832868662</t>
  </si>
  <si>
    <t>784171111</t>
  </si>
  <si>
    <t>Zakrytí nemalovaných ploch (materiál ve specifikaci) včetně pozdějšího odkrytí svislých ploch např. stěn, oken, dveří v místnostech výšky do 3,80</t>
  </si>
  <si>
    <t>-709620739</t>
  </si>
  <si>
    <t>https://podminky.urs.cz/item/CS_URS_2025_02/784171111</t>
  </si>
  <si>
    <t>-2087828033</t>
  </si>
  <si>
    <t>784181111</t>
  </si>
  <si>
    <t>Penetrace podkladu jednonásobná základní silikátová bezbarvá v místnostech výšky do 3,80 m</t>
  </si>
  <si>
    <t>-877940109</t>
  </si>
  <si>
    <t>https://podminky.urs.cz/item/CS_URS_2025_02/784181111</t>
  </si>
  <si>
    <t>784191001</t>
  </si>
  <si>
    <t>Čištění vnitřních ploch hrubý úklid po provedení malířských prací omytím oken nebo balkonových dveří jednoduchých</t>
  </si>
  <si>
    <t>-1297990960</t>
  </si>
  <si>
    <t>https://podminky.urs.cz/item/CS_URS_2025_02/784191001</t>
  </si>
  <si>
    <t>784191005</t>
  </si>
  <si>
    <t>Čištění vnitřních ploch hrubý úklid po provedení malířských prací omytím dveří nebo vrat</t>
  </si>
  <si>
    <t>2118909461</t>
  </si>
  <si>
    <t>https://podminky.urs.cz/item/CS_URS_2025_02/784191005</t>
  </si>
  <si>
    <t>784191007</t>
  </si>
  <si>
    <t>Čištění vnitřních ploch hrubý úklid po provedení malířských prací omytím podlah</t>
  </si>
  <si>
    <t>1674874271</t>
  </si>
  <si>
    <t>https://podminky.urs.cz/item/CS_URS_2025_02/784191007</t>
  </si>
  <si>
    <t>784211101</t>
  </si>
  <si>
    <t>Malby z malířských směsí oděruvzdorných za mokra dvojnásobné, bílé za mokra oděruvzdorné výborně v místnostech výšky do 3,80 m</t>
  </si>
  <si>
    <t>221945354</t>
  </si>
  <si>
    <t>https://podminky.urs.cz/item/CS_URS_2025_02/784211101</t>
  </si>
  <si>
    <t>2025-109-3-11 - Zámečnické, klempířské a ost.</t>
  </si>
  <si>
    <t xml:space="preserve">    764 - Konstrukce klempířské</t>
  </si>
  <si>
    <t>764</t>
  </si>
  <si>
    <t>Konstrukce klempířské</t>
  </si>
  <si>
    <t>764216602</t>
  </si>
  <si>
    <t>Oplechování parapetů z pozinkovaného plechu s povrchovou úpravou rovných mechanicky kotvené, bez rohů rš 200 mm</t>
  </si>
  <si>
    <t>-2020290883</t>
  </si>
  <si>
    <t>https://podminky.urs.cz/item/CS_URS_2025_02/764216602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</si>
  <si>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</si>
  <si>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</si>
  <si>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593324875</t>
  </si>
  <si>
    <t>https://podminky.urs.cz/item/CS_URS_2025_02/998764122</t>
  </si>
  <si>
    <t>2025-109-3-12 - Profese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</si>
  <si>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</si>
  <si>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</si>
  <si>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</si>
  <si>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</si>
  <si>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</si>
  <si>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72117710.R2</t>
  </si>
  <si>
    <t>Potrubí POLO-KAL NG připojovací D 40 x 1,8 mm</t>
  </si>
  <si>
    <t>-1415761460</t>
  </si>
  <si>
    <t>72117710.R3</t>
  </si>
  <si>
    <t>Potrubí POLO-KAL NG připojovací D 50 x 2,0 mm</t>
  </si>
  <si>
    <t>-836728844</t>
  </si>
  <si>
    <t>72117710.R5</t>
  </si>
  <si>
    <t>Potrubí POLO-KAL NG připojovací D 110 x 3,4 mm</t>
  </si>
  <si>
    <t>175882771</t>
  </si>
  <si>
    <t>721176222.1</t>
  </si>
  <si>
    <t>Potrubí PP-KG svodné (ležaté) v zemi D 110 x 3,4 mm, SN10</t>
  </si>
  <si>
    <t>-2064528310</t>
  </si>
  <si>
    <t>72586018.1</t>
  </si>
  <si>
    <t>Sifon pračkový HL400, D 40/50 mm nerezový</t>
  </si>
  <si>
    <t>-1115694108</t>
  </si>
  <si>
    <t>451572111</t>
  </si>
  <si>
    <t>Lože pod potrubí, stoky a drobné objekty v otevřeném výkopu z kameniva drobného těženého 0 až 4 mm</t>
  </si>
  <si>
    <t>m3</t>
  </si>
  <si>
    <t>-1135703660</t>
  </si>
  <si>
    <t>https://podminky.urs.cz/item/CS_URS_2025_02/451572111</t>
  </si>
  <si>
    <t>132151255</t>
  </si>
  <si>
    <t>Hloubení nezapažených rýh šířky přes 800 do 2 000 mm strojně s urovnáním dna do předepsaného profilu a spádu v hornině třídy těžitelnosti I skupiny 1 a 2 přes 500 do 1 000 m3</t>
  </si>
  <si>
    <t>94958910</t>
  </si>
  <si>
    <t>https://podminky.urs.cz/item/CS_URS_2025_02/132151255</t>
  </si>
  <si>
    <t>175100020.1</t>
  </si>
  <si>
    <t>Obsyp potrubí štěrkopískem</t>
  </si>
  <si>
    <t>-640486155</t>
  </si>
  <si>
    <t>892561111.R</t>
  </si>
  <si>
    <t>Zkouška těsnosti kanalizace DN do 200, vzduchem</t>
  </si>
  <si>
    <t>-1228297453</t>
  </si>
  <si>
    <t>892575111.2</t>
  </si>
  <si>
    <t>Zabezpečení konců a zkouška vzduch. kan. DN do 200</t>
  </si>
  <si>
    <t>úsek</t>
  </si>
  <si>
    <t>1262131152</t>
  </si>
  <si>
    <t>722</t>
  </si>
  <si>
    <t>Zdravotechnika - vnitřní vodovod</t>
  </si>
  <si>
    <t>7221724.R2</t>
  </si>
  <si>
    <t>Potrubí z PP-RCT, D 20 x 2,3 mm, S4</t>
  </si>
  <si>
    <t>965351348</t>
  </si>
  <si>
    <t>7221724.R3</t>
  </si>
  <si>
    <t>Potrubí z PP-RCT, D 25 x 2,8 mm, S 4</t>
  </si>
  <si>
    <t>-1877439387</t>
  </si>
  <si>
    <t>283771.R</t>
  </si>
  <si>
    <t>Izolace potrubí, synt. kaučuk 9/22</t>
  </si>
  <si>
    <t>-2039286937</t>
  </si>
  <si>
    <t>283771.R2</t>
  </si>
  <si>
    <t>Izolace potrubí, synt. kaučuk 9/28</t>
  </si>
  <si>
    <t>-1180672701</t>
  </si>
  <si>
    <t>28377111.1</t>
  </si>
  <si>
    <t>Izolace potrubí, synt. kaučuku 19/22</t>
  </si>
  <si>
    <t>908362228</t>
  </si>
  <si>
    <t>28377112</t>
  </si>
  <si>
    <t>pouzdro izolační potrubní z pěnového polyetylenu 28/13mm</t>
  </si>
  <si>
    <t>-1509180629</t>
  </si>
  <si>
    <t>2303300.R2</t>
  </si>
  <si>
    <t>Montáž izolace potrubí D do 76 mm</t>
  </si>
  <si>
    <t>1740724824</t>
  </si>
  <si>
    <t>7222373.R24</t>
  </si>
  <si>
    <t>Kohout kulový,2xvnitřní záv. DN 20</t>
  </si>
  <si>
    <t>1606433196</t>
  </si>
  <si>
    <t>7222221.R9</t>
  </si>
  <si>
    <t>Ventil pračkový 3/4</t>
  </si>
  <si>
    <t>-654398858</t>
  </si>
  <si>
    <t>595910.R36</t>
  </si>
  <si>
    <t>Dvířka do SDK 300/300 s tlačným zámkem, podhled</t>
  </si>
  <si>
    <t>-135868800</t>
  </si>
  <si>
    <t>7222643.R38</t>
  </si>
  <si>
    <t>Vodoměr bytový SV DN 20x130 mm, Qn 2,5</t>
  </si>
  <si>
    <t>945796710</t>
  </si>
  <si>
    <t>7222643.R39</t>
  </si>
  <si>
    <t>Vodoměr bytový TV DN 20x130 mm, Qn 2,5</t>
  </si>
  <si>
    <t>1260282734</t>
  </si>
  <si>
    <t>388211400.1</t>
  </si>
  <si>
    <t xml:space="preserve">Rádiový modul  pro vodoměr bytový</t>
  </si>
  <si>
    <t>ks</t>
  </si>
  <si>
    <t>1841625014</t>
  </si>
  <si>
    <t>8922731.R45</t>
  </si>
  <si>
    <t>Desinfekce vodovodního potrubí do DN 50</t>
  </si>
  <si>
    <t>-1254626492</t>
  </si>
  <si>
    <t>892241111</t>
  </si>
  <si>
    <t>Tlakové zkoušky vodou na potrubí DN do 80</t>
  </si>
  <si>
    <t>327250202</t>
  </si>
  <si>
    <t>https://podminky.urs.cz/item/CS_URS_2025_02/892241111</t>
  </si>
  <si>
    <t>725</t>
  </si>
  <si>
    <t>Zdravotechnika - zařizovací předměty</t>
  </si>
  <si>
    <t>7252000.R1</t>
  </si>
  <si>
    <t>Montáž zařizovacích předmětů - umyvadlo</t>
  </si>
  <si>
    <t>-1935661931</t>
  </si>
  <si>
    <t>7252000.R3</t>
  </si>
  <si>
    <t>Montáž zařizovacích předmětů - sprcha</t>
  </si>
  <si>
    <t>-1813038490</t>
  </si>
  <si>
    <t>725200010.1</t>
  </si>
  <si>
    <t>Montáž zařizovacích předmětů - klozet závěsný</t>
  </si>
  <si>
    <t>-565064413</t>
  </si>
  <si>
    <t>29</t>
  </si>
  <si>
    <t>72501412.R4</t>
  </si>
  <si>
    <t>Klozet závěsný, hlub. splach., bílý, vč. sedátka</t>
  </si>
  <si>
    <t>soubor</t>
  </si>
  <si>
    <t>-1826824158</t>
  </si>
  <si>
    <t>30</t>
  </si>
  <si>
    <t>7258231.R7</t>
  </si>
  <si>
    <t>Baterie umyvadlová stoján. ruční, bez otvír.odpadu</t>
  </si>
  <si>
    <t>1553207296</t>
  </si>
  <si>
    <t>31</t>
  </si>
  <si>
    <t>7258602.R8</t>
  </si>
  <si>
    <t>Sifon ke sprchové vaničce PP, D 50 mm</t>
  </si>
  <si>
    <t>357040269</t>
  </si>
  <si>
    <t>725869101</t>
  </si>
  <si>
    <t>Zápachové uzávěrky zařizovacích předmětů montáž zápachových uzávěrek umyvadlových do DN 40</t>
  </si>
  <si>
    <t>1569325854</t>
  </si>
  <si>
    <t>https://podminky.urs.cz/item/CS_URS_2025_02/725869101</t>
  </si>
  <si>
    <t>33</t>
  </si>
  <si>
    <t>5522011.R10</t>
  </si>
  <si>
    <t>Vanička sprchová 800x800 litý mramor</t>
  </si>
  <si>
    <t>-1839006513</t>
  </si>
  <si>
    <t>34</t>
  </si>
  <si>
    <t>554844.R11</t>
  </si>
  <si>
    <t>Zástěna sprchová rohová 800 mm s dveřmi, sklo matné</t>
  </si>
  <si>
    <t>2080619831</t>
  </si>
  <si>
    <t>7262113.R13</t>
  </si>
  <si>
    <t>Modul-WC Duofix, , h 112 cm</t>
  </si>
  <si>
    <t>-1938162636</t>
  </si>
  <si>
    <t>36</t>
  </si>
  <si>
    <t>286967.R17</t>
  </si>
  <si>
    <t>Deska ovládací WC pro ovlád. zepředu, 3/6l</t>
  </si>
  <si>
    <t>-1443702931</t>
  </si>
  <si>
    <t>37</t>
  </si>
  <si>
    <t>551674.R18</t>
  </si>
  <si>
    <t>Sedátko klozetové tvrdé, klouby kovové</t>
  </si>
  <si>
    <t>-1409448347</t>
  </si>
  <si>
    <t>38</t>
  </si>
  <si>
    <t>642136.R19</t>
  </si>
  <si>
    <t>Umyvadlo bílé 60x48cm 1 otv. pro baterii</t>
  </si>
  <si>
    <t>-1812170079</t>
  </si>
  <si>
    <t>39</t>
  </si>
  <si>
    <t>7252491.R20</t>
  </si>
  <si>
    <t>Montáž sprchových koutů ostatních typů</t>
  </si>
  <si>
    <t>1791622269</t>
  </si>
  <si>
    <t>40</t>
  </si>
  <si>
    <t>7253191.R24</t>
  </si>
  <si>
    <t>Montáž dřezů jednoduchých</t>
  </si>
  <si>
    <t>-994275960</t>
  </si>
  <si>
    <t>552310.R25</t>
  </si>
  <si>
    <t>dřez nerez s odkládací ploškou vestavný matný 560x480mm</t>
  </si>
  <si>
    <t>979067887</t>
  </si>
  <si>
    <t>42</t>
  </si>
  <si>
    <t>7253142.R27</t>
  </si>
  <si>
    <t>Příslušenství k dřezu v kuchyňské sestavě</t>
  </si>
  <si>
    <t>-1765042083</t>
  </si>
  <si>
    <t>7258231.R28</t>
  </si>
  <si>
    <t>Baterie dřezová stojánková ruční, bez otvír.odpadu</t>
  </si>
  <si>
    <t>2041896122</t>
  </si>
  <si>
    <t>7258510.R29</t>
  </si>
  <si>
    <t>Odtoková souprava pro dřezy PP D 40 mm</t>
  </si>
  <si>
    <t>-1705294596</t>
  </si>
  <si>
    <t>2025-109-3-13 - Profese - elektro</t>
  </si>
  <si>
    <t xml:space="preserve">    741 - Elektroinstalace - silnoproud</t>
  </si>
  <si>
    <t xml:space="preserve">      741-RB - Rozvaděč RB</t>
  </si>
  <si>
    <t xml:space="preserve">      741-Vo - Kabely- vodiče</t>
  </si>
  <si>
    <t xml:space="preserve">      741-Sp - Spínače: ABB </t>
  </si>
  <si>
    <t xml:space="preserve">      741-Ram - Ramečky- bílé hranaté</t>
  </si>
  <si>
    <t xml:space="preserve">      741-Zá - Zásuvky: - bílé hranaté</t>
  </si>
  <si>
    <t xml:space="preserve">      741-KT - Krabice, trubky</t>
  </si>
  <si>
    <t xml:space="preserve">      741-Sv - Svítidla</t>
  </si>
  <si>
    <t xml:space="preserve">      741-Vo-mont - Kabely- vodiče</t>
  </si>
  <si>
    <t xml:space="preserve">      741-Sp-mont - Spínače:</t>
  </si>
  <si>
    <t xml:space="preserve">      741-Ram-mont - Rámečky</t>
  </si>
  <si>
    <t xml:space="preserve">      741-Zá-mont - Zásuvky: </t>
  </si>
  <si>
    <t xml:space="preserve">      741-KT-mont - Krabice, trubky</t>
  </si>
  <si>
    <t xml:space="preserve">      741-Sv-mont - Svítidla</t>
  </si>
  <si>
    <t xml:space="preserve">      741-UV - Ukončení vodičů</t>
  </si>
  <si>
    <t xml:space="preserve">      741-Ost - Elektro - ostatní</t>
  </si>
  <si>
    <t xml:space="preserve">    742 - Elektroinstalace - slaboproud</t>
  </si>
  <si>
    <t>HZS - Hodinové zúčtovací sazby</t>
  </si>
  <si>
    <t>741</t>
  </si>
  <si>
    <t>Elektroinstalace - silnoproud</t>
  </si>
  <si>
    <t>741-RB</t>
  </si>
  <si>
    <t>Rozvaděč RB</t>
  </si>
  <si>
    <t>741-RB-01</t>
  </si>
  <si>
    <t>Rozvodnice oceloplechová, nástěnná- Plastový zapuštěný,</t>
  </si>
  <si>
    <t>1113683841</t>
  </si>
  <si>
    <t>741-RB-02</t>
  </si>
  <si>
    <t>N24C, 24 modulů</t>
  </si>
  <si>
    <t>-1641218488</t>
  </si>
  <si>
    <t>741-RB-03</t>
  </si>
  <si>
    <t>ASN 40/3</t>
  </si>
  <si>
    <t>-2061738188</t>
  </si>
  <si>
    <t>741-RB-04</t>
  </si>
  <si>
    <t>Jističochránič 10/2/0.03</t>
  </si>
  <si>
    <t>1163654446</t>
  </si>
  <si>
    <t>741-RB-05</t>
  </si>
  <si>
    <t>Jistič 16B/1</t>
  </si>
  <si>
    <t>-341691613</t>
  </si>
  <si>
    <t>741-RB-06</t>
  </si>
  <si>
    <t>Jistič 16B/3</t>
  </si>
  <si>
    <t>55254007</t>
  </si>
  <si>
    <t>741-RB-07</t>
  </si>
  <si>
    <t>LS-FI40/4/0,003</t>
  </si>
  <si>
    <t>-38706176</t>
  </si>
  <si>
    <t>741-RB-08</t>
  </si>
  <si>
    <t>Ostatní montážní materiál</t>
  </si>
  <si>
    <t>kč</t>
  </si>
  <si>
    <t>467164874</t>
  </si>
  <si>
    <t>741-Vo</t>
  </si>
  <si>
    <t>Kabely- vodiče</t>
  </si>
  <si>
    <t>741-Vo-mat-01</t>
  </si>
  <si>
    <t>CYKY 2Ax1,5mm2</t>
  </si>
  <si>
    <t>-1375255993</t>
  </si>
  <si>
    <t>741-Vo-mat-02</t>
  </si>
  <si>
    <t>CYKY 3Ax1,5mm2</t>
  </si>
  <si>
    <t>992708899</t>
  </si>
  <si>
    <t>741-Vo-mat-03</t>
  </si>
  <si>
    <t>CYKY 3Cx1,5mm2</t>
  </si>
  <si>
    <t>805550104</t>
  </si>
  <si>
    <t>741-Vo-mat-04</t>
  </si>
  <si>
    <t>CYKY 4Dx1,5mm2</t>
  </si>
  <si>
    <t>-1643728048</t>
  </si>
  <si>
    <t>741-Vo-mat-05</t>
  </si>
  <si>
    <t>CYKY 3Cx2,5mm2</t>
  </si>
  <si>
    <t>1321514204</t>
  </si>
  <si>
    <t>741-Vo-mat-06</t>
  </si>
  <si>
    <t>CYKY 5Cx2.5mm2</t>
  </si>
  <si>
    <t>-438116778</t>
  </si>
  <si>
    <t>54</t>
  </si>
  <si>
    <t>741-Vo-mat-14</t>
  </si>
  <si>
    <t>CY 6</t>
  </si>
  <si>
    <t>891871140</t>
  </si>
  <si>
    <t>55</t>
  </si>
  <si>
    <t>741-Vo-mat-15</t>
  </si>
  <si>
    <t>CY10</t>
  </si>
  <si>
    <t>458073413</t>
  </si>
  <si>
    <t>741-Sp</t>
  </si>
  <si>
    <t xml:space="preserve">Spínače: ABB </t>
  </si>
  <si>
    <t>57</t>
  </si>
  <si>
    <t>741-Sp-mat-01</t>
  </si>
  <si>
    <t xml:space="preserve">Spínače:   -Řaz 1</t>
  </si>
  <si>
    <t>1779952294</t>
  </si>
  <si>
    <t>58</t>
  </si>
  <si>
    <t>741-Sp-mat-02</t>
  </si>
  <si>
    <t xml:space="preserve">Spínače:  Řaz 5</t>
  </si>
  <si>
    <t>-1585115937</t>
  </si>
  <si>
    <t>59</t>
  </si>
  <si>
    <t>741-Sp-mat-03</t>
  </si>
  <si>
    <t xml:space="preserve">Spínače:  Řaz 6</t>
  </si>
  <si>
    <t>967670115</t>
  </si>
  <si>
    <t>60</t>
  </si>
  <si>
    <t>741-Sp-mat-04</t>
  </si>
  <si>
    <t xml:space="preserve">Spínače:  Řaz 7</t>
  </si>
  <si>
    <t>-953780429</t>
  </si>
  <si>
    <t>741-Ram</t>
  </si>
  <si>
    <t>Ramečky- bílé hranaté</t>
  </si>
  <si>
    <t>741-Ram-mat-01</t>
  </si>
  <si>
    <t>Přístrojový rámeček jednoduchý</t>
  </si>
  <si>
    <t>1242081992</t>
  </si>
  <si>
    <t>741-Ram-mat-02</t>
  </si>
  <si>
    <t>Přístrojový rámeček dvojitý</t>
  </si>
  <si>
    <t>-1738328972</t>
  </si>
  <si>
    <t>65</t>
  </si>
  <si>
    <t>741-Ram-mat-03</t>
  </si>
  <si>
    <t>Přístrojový rámeček čtyřnásobný</t>
  </si>
  <si>
    <t>-943983895</t>
  </si>
  <si>
    <t>66</t>
  </si>
  <si>
    <t>741-Ram-mat-04</t>
  </si>
  <si>
    <t>Přístrojový rámeček pětinásobný</t>
  </si>
  <si>
    <t>1884319046</t>
  </si>
  <si>
    <t>741-Zá</t>
  </si>
  <si>
    <t>Zásuvky: - bílé hranaté</t>
  </si>
  <si>
    <t>67</t>
  </si>
  <si>
    <t>741-Zá-mat-01</t>
  </si>
  <si>
    <t>Zásuvka jednofázová</t>
  </si>
  <si>
    <t>366916287</t>
  </si>
  <si>
    <t>741-KT</t>
  </si>
  <si>
    <t>Krabice, trubky</t>
  </si>
  <si>
    <t>71</t>
  </si>
  <si>
    <t>741-KT-mat-01</t>
  </si>
  <si>
    <t>krabice -1901 - odbočná</t>
  </si>
  <si>
    <t>-2118510386</t>
  </si>
  <si>
    <t>72</t>
  </si>
  <si>
    <t>741-KT-mat-02</t>
  </si>
  <si>
    <t>krabice -1902- přístrojová</t>
  </si>
  <si>
    <t>1491712445</t>
  </si>
  <si>
    <t>73</t>
  </si>
  <si>
    <t>741-KT-mat-03</t>
  </si>
  <si>
    <t>Nosný materiál jako celek</t>
  </si>
  <si>
    <t>294798714</t>
  </si>
  <si>
    <t>74</t>
  </si>
  <si>
    <t>741-KT-mat-04</t>
  </si>
  <si>
    <t>Upevňovací materiál</t>
  </si>
  <si>
    <t>-372061998</t>
  </si>
  <si>
    <t>75</t>
  </si>
  <si>
    <t>741-KT-mat-05</t>
  </si>
  <si>
    <t>Trubka KOPOFLEX 75mm</t>
  </si>
  <si>
    <t>-1883356378</t>
  </si>
  <si>
    <t>741-Sv</t>
  </si>
  <si>
    <t>Svítidla</t>
  </si>
  <si>
    <t>145</t>
  </si>
  <si>
    <t>741-Sv-mat-09-1</t>
  </si>
  <si>
    <t>objímka pro svítidla</t>
  </si>
  <si>
    <t>-488026175</t>
  </si>
  <si>
    <t>741-Vo-mont</t>
  </si>
  <si>
    <t>87</t>
  </si>
  <si>
    <t>741-Vo-mont-01</t>
  </si>
  <si>
    <t>648249696</t>
  </si>
  <si>
    <t>88</t>
  </si>
  <si>
    <t>741-Vo-mont-02</t>
  </si>
  <si>
    <t>-1125893303</t>
  </si>
  <si>
    <t>89</t>
  </si>
  <si>
    <t>741-Vo-mont-03</t>
  </si>
  <si>
    <t>1244448989</t>
  </si>
  <si>
    <t>90</t>
  </si>
  <si>
    <t>741-Vo-mont-04</t>
  </si>
  <si>
    <t>-1966637491</t>
  </si>
  <si>
    <t>91</t>
  </si>
  <si>
    <t>741-Vo-mont-05</t>
  </si>
  <si>
    <t>-451911111</t>
  </si>
  <si>
    <t>92</t>
  </si>
  <si>
    <t>741-Vo-mont-06</t>
  </si>
  <si>
    <t>-373491043</t>
  </si>
  <si>
    <t>100</t>
  </si>
  <si>
    <t>741-Vo-mont-14</t>
  </si>
  <si>
    <t>-908703293</t>
  </si>
  <si>
    <t>101</t>
  </si>
  <si>
    <t>741-Vo-mont-15</t>
  </si>
  <si>
    <t>CY 16</t>
  </si>
  <si>
    <t>-1175951560</t>
  </si>
  <si>
    <t>741-Sp-mont</t>
  </si>
  <si>
    <t>Spínače:</t>
  </si>
  <si>
    <t>103</t>
  </si>
  <si>
    <t>741-Sp-mont-01</t>
  </si>
  <si>
    <t>spínač- Řaz 1</t>
  </si>
  <si>
    <t>909013010</t>
  </si>
  <si>
    <t>104</t>
  </si>
  <si>
    <t>741-Sp-mont-02</t>
  </si>
  <si>
    <t>spínač-Řaz 5</t>
  </si>
  <si>
    <t>-1536988744</t>
  </si>
  <si>
    <t>105</t>
  </si>
  <si>
    <t>741-Sp-mont-03</t>
  </si>
  <si>
    <t>spínač-Řaz 6</t>
  </si>
  <si>
    <t>-1039778954</t>
  </si>
  <si>
    <t>106</t>
  </si>
  <si>
    <t>741-Sp-mont-04</t>
  </si>
  <si>
    <t>spínač-Řaz 7</t>
  </si>
  <si>
    <t>-454321705</t>
  </si>
  <si>
    <t>741-Ram-mont</t>
  </si>
  <si>
    <t>Rámečky</t>
  </si>
  <si>
    <t>109</t>
  </si>
  <si>
    <t>741-Ram-mont-01</t>
  </si>
  <si>
    <t>-1341019191</t>
  </si>
  <si>
    <t>110</t>
  </si>
  <si>
    <t>741-Ram-mont-02</t>
  </si>
  <si>
    <t>353904237</t>
  </si>
  <si>
    <t>111</t>
  </si>
  <si>
    <t>741-Ram-mont-03</t>
  </si>
  <si>
    <t>-2089832650</t>
  </si>
  <si>
    <t>112</t>
  </si>
  <si>
    <t>741-Ram-mont-04</t>
  </si>
  <si>
    <t>-1139603904</t>
  </si>
  <si>
    <t>741-Zá-mont</t>
  </si>
  <si>
    <t xml:space="preserve">Zásuvky: </t>
  </si>
  <si>
    <t>113</t>
  </si>
  <si>
    <t>741-Zá-mont-01</t>
  </si>
  <si>
    <t>Zásuvka jednoduchá</t>
  </si>
  <si>
    <t>1802244090</t>
  </si>
  <si>
    <t>741-KT-mont</t>
  </si>
  <si>
    <t>117</t>
  </si>
  <si>
    <t>741-KT-mont-01</t>
  </si>
  <si>
    <t>-596850762</t>
  </si>
  <si>
    <t>118</t>
  </si>
  <si>
    <t>741-KT-mont-02</t>
  </si>
  <si>
    <t>-919756258</t>
  </si>
  <si>
    <t>119</t>
  </si>
  <si>
    <t>741-KT-mont-03</t>
  </si>
  <si>
    <t>Nosný materiál jako celek ( lana, svorky a pod)</t>
  </si>
  <si>
    <t>465770106</t>
  </si>
  <si>
    <t>120</t>
  </si>
  <si>
    <t>741-KT-mont-04</t>
  </si>
  <si>
    <t>418041433</t>
  </si>
  <si>
    <t>121</t>
  </si>
  <si>
    <t>741-KT-mont-05</t>
  </si>
  <si>
    <t>107835228</t>
  </si>
  <si>
    <t>741-Sv-mont</t>
  </si>
  <si>
    <t>146</t>
  </si>
  <si>
    <t>741-SV-mont-09-1</t>
  </si>
  <si>
    <t>Objímka pro svítidla</t>
  </si>
  <si>
    <t>-1303245009</t>
  </si>
  <si>
    <t>741-UV</t>
  </si>
  <si>
    <t>Ukončení vodičů</t>
  </si>
  <si>
    <t>133</t>
  </si>
  <si>
    <t>741-UV-mont-01</t>
  </si>
  <si>
    <t>Ukončení vodičů do 2,5 mm2</t>
  </si>
  <si>
    <t>477739869</t>
  </si>
  <si>
    <t>137</t>
  </si>
  <si>
    <t>741-UV-mont-05</t>
  </si>
  <si>
    <t>Montáž rozvaděčů RH, RK, RS. RB</t>
  </si>
  <si>
    <t>-1553402279</t>
  </si>
  <si>
    <t>138</t>
  </si>
  <si>
    <t>741-UV-mont-06</t>
  </si>
  <si>
    <t>Ostatní práce - přípomoce</t>
  </si>
  <si>
    <t>hod</t>
  </si>
  <si>
    <t>122442173</t>
  </si>
  <si>
    <t>741-Ost</t>
  </si>
  <si>
    <t>Elektro - ostatní</t>
  </si>
  <si>
    <t>139</t>
  </si>
  <si>
    <t>741- Ost-01</t>
  </si>
  <si>
    <t>Provedení výchozí revize a vypracování revizní zprávy dle ČSN</t>
  </si>
  <si>
    <t>-206678784</t>
  </si>
  <si>
    <t>140</t>
  </si>
  <si>
    <t>998741312</t>
  </si>
  <si>
    <t>Přesun hmot pro silnoproud stanovený procentní sazbou (%) z ceny vodorovná dopravní vzdálenost do 50 m ruční (bez užití mechanizace) v objektech výšky přes 6 do 12 m</t>
  </si>
  <si>
    <t>%</t>
  </si>
  <si>
    <t>680358128</t>
  </si>
  <si>
    <t>https://podminky.urs.cz/item/CS_URS_2025_02/998741312</t>
  </si>
  <si>
    <t>742</t>
  </si>
  <si>
    <t>Elektroinstalace - slaboproud</t>
  </si>
  <si>
    <t>141</t>
  </si>
  <si>
    <t>742-Sl-mat-01</t>
  </si>
  <si>
    <t>Slaboproud jako celek</t>
  </si>
  <si>
    <t>-758325430</t>
  </si>
  <si>
    <t>142</t>
  </si>
  <si>
    <t>742-mont-01</t>
  </si>
  <si>
    <t>804332876</t>
  </si>
  <si>
    <t>143</t>
  </si>
  <si>
    <t>998742312</t>
  </si>
  <si>
    <t>Přesun hmot pro slaboproud stanovený procentní sazbou (%) z ceny vodorovná dopravní vzdálenost do 50 m ruční (bez užití mechanizace) v objektech výšky přes 6 do 12 m</t>
  </si>
  <si>
    <t>-1365867751</t>
  </si>
  <si>
    <t>https://podminky.urs.cz/item/CS_URS_2025_02/998742312</t>
  </si>
  <si>
    <t>HZS</t>
  </si>
  <si>
    <t>Hodinové zúčtovací sazby</t>
  </si>
  <si>
    <t>144</t>
  </si>
  <si>
    <t>HZS2232</t>
  </si>
  <si>
    <t>Hodinové zúčtovací sazby profesí PSV provádění stavebních instalací elektrikář odborný</t>
  </si>
  <si>
    <t>512</t>
  </si>
  <si>
    <t>-827415541</t>
  </si>
  <si>
    <t>https://podminky.urs.cz/item/CS_URS_2025_02/HZS2232</t>
  </si>
  <si>
    <t>2025-109-3-15 - Profese - vytápění</t>
  </si>
  <si>
    <t xml:space="preserve">    733 - Potrubí</t>
  </si>
  <si>
    <t xml:space="preserve">    735 - Otopná tělesa</t>
  </si>
  <si>
    <t xml:space="preserve">    736 - Podlahové topení </t>
  </si>
  <si>
    <t xml:space="preserve">    731-Ost - Ostatní</t>
  </si>
  <si>
    <t>733</t>
  </si>
  <si>
    <t>Potrubí</t>
  </si>
  <si>
    <t>733-HZS2222</t>
  </si>
  <si>
    <t>Hodinové zúčtovací sazby profesí PSV provádění stavebních instalací topenář odborný - Montáž potrubí a OT</t>
  </si>
  <si>
    <t>-243554472</t>
  </si>
  <si>
    <t>735</t>
  </si>
  <si>
    <t>Otopná tělesa</t>
  </si>
  <si>
    <t>735-01</t>
  </si>
  <si>
    <t>Trubková otopná tělesa 1500/495 (White RAL 9016)</t>
  </si>
  <si>
    <t>-2022000212</t>
  </si>
  <si>
    <t>735-11</t>
  </si>
  <si>
    <t>Trubka FW 17x2,0 ( 500 m )</t>
  </si>
  <si>
    <t>1521548336</t>
  </si>
  <si>
    <t>735-19</t>
  </si>
  <si>
    <t>Kolenová připojovací garnitura 17/250</t>
  </si>
  <si>
    <t>pár</t>
  </si>
  <si>
    <t>-486081520</t>
  </si>
  <si>
    <t>735-27</t>
  </si>
  <si>
    <t>Svěrné šroubení G 3/4-15</t>
  </si>
  <si>
    <t>1156075069</t>
  </si>
  <si>
    <t>735-41</t>
  </si>
  <si>
    <t>Uzavírací šroubení VK rohové G 1/2 / G 3/4</t>
  </si>
  <si>
    <t>613813659</t>
  </si>
  <si>
    <t>735-43</t>
  </si>
  <si>
    <t>Termostatické hlavice</t>
  </si>
  <si>
    <t>-1586426684</t>
  </si>
  <si>
    <t>735-44</t>
  </si>
  <si>
    <t>Armatura rohová pro dvoutrubkové soustavy Rp1/2 pro středové napojení</t>
  </si>
  <si>
    <t>-1318311887</t>
  </si>
  <si>
    <t>735-45</t>
  </si>
  <si>
    <t>Topná tyč min 300 W s regulatorem teploty</t>
  </si>
  <si>
    <t>-2116067005</t>
  </si>
  <si>
    <t>736</t>
  </si>
  <si>
    <t xml:space="preserve">Podlahové topení </t>
  </si>
  <si>
    <t>736-mat-01</t>
  </si>
  <si>
    <t>Podlahové topení- 16x1,5 ( 240 m )</t>
  </si>
  <si>
    <t>-1483227338</t>
  </si>
  <si>
    <t>736-mat-02</t>
  </si>
  <si>
    <t xml:space="preserve">Podlahové topení- Systémová deska  11 mm ( 22,4 m^2 )</t>
  </si>
  <si>
    <t>-1659687318</t>
  </si>
  <si>
    <t>736-mat-04</t>
  </si>
  <si>
    <t xml:space="preserve">Podlahové topení-  NEREZ 10</t>
  </si>
  <si>
    <t>-727412440</t>
  </si>
  <si>
    <t>736-mat-06</t>
  </si>
  <si>
    <t>Ochranná trubka pro trubku 16x2,0/17x2,0 (50 m) ( 50 m )</t>
  </si>
  <si>
    <t>505475177</t>
  </si>
  <si>
    <t>736-mat-07</t>
  </si>
  <si>
    <t xml:space="preserve">Podlahové topení- Svěrné šroubení 16 x 1,5 </t>
  </si>
  <si>
    <t>1455249636</t>
  </si>
  <si>
    <t>736-mat-08</t>
  </si>
  <si>
    <t>Skříňka rozdělovače UP 750</t>
  </si>
  <si>
    <t>588862035</t>
  </si>
  <si>
    <t>736-mat-10</t>
  </si>
  <si>
    <t>Dilatační profil 1,2 m ( 102 m )</t>
  </si>
  <si>
    <t>-840660473</t>
  </si>
  <si>
    <t>736-mat-11</t>
  </si>
  <si>
    <t>Podlahové topení prostorový termostat - vlhkost, teplota, bus-kabel, bílý</t>
  </si>
  <si>
    <t>-278390459</t>
  </si>
  <si>
    <t>736-mat-12</t>
  </si>
  <si>
    <t>Podlahové topení rozvadeč pro regulaci 24 V hybrid=bus+bezdrátový</t>
  </si>
  <si>
    <t>-189774971</t>
  </si>
  <si>
    <t>736-mat-13</t>
  </si>
  <si>
    <t>Podlahové topení transformátor 24 V</t>
  </si>
  <si>
    <t>680783633</t>
  </si>
  <si>
    <t>736-mat-14</t>
  </si>
  <si>
    <t>Okrajová dilatační páska PE s fólií 8/150mm ( 100 m )</t>
  </si>
  <si>
    <t>618940376</t>
  </si>
  <si>
    <t>736-mat-15</t>
  </si>
  <si>
    <t>Plastifikátor P ( 10 kg )</t>
  </si>
  <si>
    <t>kg</t>
  </si>
  <si>
    <t>391615512</t>
  </si>
  <si>
    <t>736-mat-16</t>
  </si>
  <si>
    <t>Podlahové topení Spojovací pás 0,04 ks na m2 desky</t>
  </si>
  <si>
    <t>1207077665</t>
  </si>
  <si>
    <t>736-mat-17</t>
  </si>
  <si>
    <t>Podlahové topení Ukončovací pás 0,18 ks na m2 desky</t>
  </si>
  <si>
    <t>1329991365</t>
  </si>
  <si>
    <t>736-mat-18</t>
  </si>
  <si>
    <t>Podlahové topení upevňovací skoba</t>
  </si>
  <si>
    <t>-2000045606</t>
  </si>
  <si>
    <t>736-mat-19</t>
  </si>
  <si>
    <t>Termopohon UNI 24 V</t>
  </si>
  <si>
    <t>-1591263996</t>
  </si>
  <si>
    <t>736-HZS2222</t>
  </si>
  <si>
    <t>Hodinové zúčtovací sazby profesí PSV provádění stavebních instalací topenář odborný - Montáž podlahového topení</t>
  </si>
  <si>
    <t>-1330671511</t>
  </si>
  <si>
    <t>731-Ost</t>
  </si>
  <si>
    <t>Ostatní</t>
  </si>
  <si>
    <t>731-Ost-01</t>
  </si>
  <si>
    <t>Orientační štítky, označení zařízení a potrubí dle ČSN 13 0072</t>
  </si>
  <si>
    <t>1969754438</t>
  </si>
  <si>
    <t>731-Ost-02</t>
  </si>
  <si>
    <t>Prostupové chráničky</t>
  </si>
  <si>
    <t>-750366868</t>
  </si>
  <si>
    <t>731-Ost-03</t>
  </si>
  <si>
    <t>Speciální prostupové chráničky</t>
  </si>
  <si>
    <t>-2029807572</t>
  </si>
  <si>
    <t>731-Ost-04</t>
  </si>
  <si>
    <t>Závěsy potrubí, konzole, objímky, pomocný montážní materiál apod.</t>
  </si>
  <si>
    <t>1016805622</t>
  </si>
  <si>
    <t>731-Ost-05</t>
  </si>
  <si>
    <t>Propláchnutí systému, tlakové zkoušky vč. protokolů</t>
  </si>
  <si>
    <t>742320576</t>
  </si>
  <si>
    <t>731-Ost-06</t>
  </si>
  <si>
    <t>Provozní zkoušky systému (topná zkouška)</t>
  </si>
  <si>
    <t>-1074703200</t>
  </si>
  <si>
    <t>731-Ost-07</t>
  </si>
  <si>
    <t>Provozní a havarijní řád</t>
  </si>
  <si>
    <t>618519030</t>
  </si>
  <si>
    <t>731-Ost-HZS2222</t>
  </si>
  <si>
    <t>Hodinové zúčtovací sazby profesí PSV provádění stavebních instalací topenář odborný - Kompletace zařízení</t>
  </si>
  <si>
    <t>1777908198</t>
  </si>
  <si>
    <t>2025-109-3-19 - 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</si>
  <si>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</si>
  <si>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</si>
  <si>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</si>
  <si>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</si>
  <si>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</si>
  <si>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</si>
  <si>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</si>
  <si>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</si>
  <si>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</si>
  <si>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</si>
  <si>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013254000.S</t>
  </si>
  <si>
    <t>Dokumentace skutečného provedení stavby</t>
  </si>
  <si>
    <t>1024</t>
  </si>
  <si>
    <t>322529407</t>
  </si>
  <si>
    <t>https://podminky.urs.cz/item/CS_URS_2025_02/013254000.S</t>
  </si>
  <si>
    <t>VRN3</t>
  </si>
  <si>
    <t>Zařízení staveniště</t>
  </si>
  <si>
    <t>030001000</t>
  </si>
  <si>
    <t>-1140873093</t>
  </si>
  <si>
    <t>https://podminky.urs.cz/item/CS_URS_2025_02/030001000</t>
  </si>
  <si>
    <t>034503000</t>
  </si>
  <si>
    <t>Informační tabule na staveništi</t>
  </si>
  <si>
    <t>1814286155</t>
  </si>
  <si>
    <t>https://podminky.urs.cz/item/CS_URS_2025_02/034503000</t>
  </si>
  <si>
    <t>VRN4</t>
  </si>
  <si>
    <t>Inženýrská činnost</t>
  </si>
  <si>
    <t>041403000</t>
  </si>
  <si>
    <t>Koordinátor BOZP na staveništi</t>
  </si>
  <si>
    <t>1297726075</t>
  </si>
  <si>
    <t>https://podminky.urs.cz/item/CS_URS_2025_02/041403000</t>
  </si>
  <si>
    <t>042503000</t>
  </si>
  <si>
    <t>Plán BOZP na staveništi</t>
  </si>
  <si>
    <t>-1510225536</t>
  </si>
  <si>
    <t>https://podminky.urs.cz/item/CS_URS_2025_02/042503000</t>
  </si>
  <si>
    <t>045002000.KV</t>
  </si>
  <si>
    <t>Kompletační a koordinační činnost</t>
  </si>
  <si>
    <t>1913499395</t>
  </si>
  <si>
    <t>https://podminky.urs.cz/item/CS_URS_2025_02/045002000.KV</t>
  </si>
  <si>
    <t>VRN6</t>
  </si>
  <si>
    <t>Územní vlivy</t>
  </si>
  <si>
    <t>065002000</t>
  </si>
  <si>
    <t>Hlavní tituly průvodních činností a nákladů územní vlivy mimostaveništní doprava materiálů a výrobků</t>
  </si>
  <si>
    <t>-1261344846</t>
  </si>
  <si>
    <t>https://podminky.urs.cz/item/CS_URS_2025_02/065002000</t>
  </si>
  <si>
    <t>VRN9</t>
  </si>
  <si>
    <t>Ostatní náklady</t>
  </si>
  <si>
    <t>091002000</t>
  </si>
  <si>
    <t>Hlavní tituly průvodních činností a nákladů ostatní náklady související s objektem</t>
  </si>
  <si>
    <t>-1498863934</t>
  </si>
  <si>
    <t>https://podminky.urs.cz/item/CS_URS_2025_02/091002000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</si>
</sst>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.S" TargetMode="External" /><Relationship Id="rId2" Type="http://schemas.openxmlformats.org/officeDocument/2006/relationships/hyperlink" Target="https://podminky.urs.cz/item/CS_URS_2025_02/030001000" TargetMode="External" /><Relationship Id="rId3" Type="http://schemas.openxmlformats.org/officeDocument/2006/relationships/hyperlink" Target="https://podminky.urs.cz/item/CS_URS_2025_02/034503000" TargetMode="External" /><Relationship Id="rId4" Type="http://schemas.openxmlformats.org/officeDocument/2006/relationships/hyperlink" Target="https://podminky.urs.cz/item/CS_URS_2025_02/041403000" TargetMode="External" /><Relationship Id="rId5" Type="http://schemas.openxmlformats.org/officeDocument/2006/relationships/hyperlink" Target="https://podminky.urs.cz/item/CS_URS_2025_02/042503000" TargetMode="External" /><Relationship Id="rId6" Type="http://schemas.openxmlformats.org/officeDocument/2006/relationships/hyperlink" Target="https://podminky.urs.cz/item/CS_URS_2025_02/045002000.KV" TargetMode="External" /><Relationship Id="rId7" Type="http://schemas.openxmlformats.org/officeDocument/2006/relationships/hyperlink" Target="https://podminky.urs.cz/item/CS_URS_2025_02/065002000" TargetMode="External" /><Relationship Id="rId8" Type="http://schemas.openxmlformats.org/officeDocument/2006/relationships/hyperlink" Target="https://podminky.urs.cz/item/CS_URS_2025_02/091002000" TargetMode="External" /><Relationship Id="rId9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17351108.R" TargetMode="External" /><Relationship Id="rId2" Type="http://schemas.openxmlformats.org/officeDocument/2006/relationships/hyperlink" Target="https://podminky.urs.cz/item/CS_URS_2025_02/317361821" TargetMode="External" /><Relationship Id="rId3" Type="http://schemas.openxmlformats.org/officeDocument/2006/relationships/hyperlink" Target="https://podminky.urs.cz/item/CS_URS_2025_02/949101111" TargetMode="External" /><Relationship Id="rId4" Type="http://schemas.openxmlformats.org/officeDocument/2006/relationships/hyperlink" Target="https://podminky.urs.cz/item/CS_URS_2025_02/998011001" TargetMode="External" /><Relationship Id="rId5" Type="http://schemas.openxmlformats.org/officeDocument/2006/relationships/hyperlink" Target="https://podminky.urs.cz/item/CS_URS_2025_02/763111717" TargetMode="External" /><Relationship Id="rId6" Type="http://schemas.openxmlformats.org/officeDocument/2006/relationships/hyperlink" Target="https://podminky.urs.cz/item/CS_URS_2025_02/763111741" TargetMode="External" /><Relationship Id="rId7" Type="http://schemas.openxmlformats.org/officeDocument/2006/relationships/hyperlink" Target="https://podminky.urs.cz/item/CS_URS_2025_02/763111771" TargetMode="External" /><Relationship Id="rId8" Type="http://schemas.openxmlformats.org/officeDocument/2006/relationships/hyperlink" Target="https://podminky.urs.cz/item/CS_URS_2025_02/763112318" TargetMode="External" /><Relationship Id="rId9" Type="http://schemas.openxmlformats.org/officeDocument/2006/relationships/hyperlink" Target="https://podminky.urs.cz/item/CS_URS_2025_02/763112348" TargetMode="External" /><Relationship Id="rId10" Type="http://schemas.openxmlformats.org/officeDocument/2006/relationships/hyperlink" Target="https://podminky.urs.cz/item/CS_URS_2025_02/998763331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63131411" TargetMode="External" /><Relationship Id="rId2" Type="http://schemas.openxmlformats.org/officeDocument/2006/relationships/hyperlink" Target="https://podminky.urs.cz/item/CS_URS_2025_02/763131451" TargetMode="External" /><Relationship Id="rId3" Type="http://schemas.openxmlformats.org/officeDocument/2006/relationships/hyperlink" Target="https://podminky.urs.cz/item/CS_URS_2025_02/763131714" TargetMode="External" /><Relationship Id="rId4" Type="http://schemas.openxmlformats.org/officeDocument/2006/relationships/hyperlink" Target="https://podminky.urs.cz/item/CS_URS_2025_02/763131751" TargetMode="External" /><Relationship Id="rId5" Type="http://schemas.openxmlformats.org/officeDocument/2006/relationships/hyperlink" Target="https://podminky.urs.cz/item/CS_URS_2025_02/763131771" TargetMode="External" /><Relationship Id="rId6" Type="http://schemas.openxmlformats.org/officeDocument/2006/relationships/hyperlink" Target="https://podminky.urs.cz/item/CS_URS_2025_02/998763331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32441215" TargetMode="External" /><Relationship Id="rId2" Type="http://schemas.openxmlformats.org/officeDocument/2006/relationships/hyperlink" Target="https://podminky.urs.cz/item/CS_URS_2025_02/632441291" TargetMode="External" /><Relationship Id="rId3" Type="http://schemas.openxmlformats.org/officeDocument/2006/relationships/hyperlink" Target="https://podminky.urs.cz/item/CS_URS_2025_02/952902121" TargetMode="External" /><Relationship Id="rId4" Type="http://schemas.openxmlformats.org/officeDocument/2006/relationships/hyperlink" Target="https://podminky.urs.cz/item/CS_URS_2025_02/998018001" TargetMode="External" /><Relationship Id="rId5" Type="http://schemas.openxmlformats.org/officeDocument/2006/relationships/hyperlink" Target="https://podminky.urs.cz/item/CS_URS_2025_02/713121111" TargetMode="External" /><Relationship Id="rId6" Type="http://schemas.openxmlformats.org/officeDocument/2006/relationships/hyperlink" Target="https://podminky.urs.cz/item/CS_URS_2025_02/713191132" TargetMode="External" /><Relationship Id="rId7" Type="http://schemas.openxmlformats.org/officeDocument/2006/relationships/hyperlink" Target="https://podminky.urs.cz/item/CS_URS_2025_02/998713111" TargetMode="External" /><Relationship Id="rId8" Type="http://schemas.openxmlformats.org/officeDocument/2006/relationships/hyperlink" Target="https://podminky.urs.cz/item/CS_URS_2025_02/771111011" TargetMode="External" /><Relationship Id="rId9" Type="http://schemas.openxmlformats.org/officeDocument/2006/relationships/hyperlink" Target="https://podminky.urs.cz/item/CS_URS_2025_02/771121011" TargetMode="External" /><Relationship Id="rId10" Type="http://schemas.openxmlformats.org/officeDocument/2006/relationships/hyperlink" Target="https://podminky.urs.cz/item/CS_URS_2025_02/771121021" TargetMode="External" /><Relationship Id="rId11" Type="http://schemas.openxmlformats.org/officeDocument/2006/relationships/hyperlink" Target="https://podminky.urs.cz/item/CS_URS_2025_02/771574415" TargetMode="External" /><Relationship Id="rId12" Type="http://schemas.openxmlformats.org/officeDocument/2006/relationships/hyperlink" Target="https://podminky.urs.cz/item/CS_URS_2025_02/771591112" TargetMode="External" /><Relationship Id="rId13" Type="http://schemas.openxmlformats.org/officeDocument/2006/relationships/hyperlink" Target="https://podminky.urs.cz/item/CS_URS_2025_02/998771111" TargetMode="External" /><Relationship Id="rId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42942611" TargetMode="External" /><Relationship Id="rId2" Type="http://schemas.openxmlformats.org/officeDocument/2006/relationships/hyperlink" Target="https://podminky.urs.cz/item/CS_URS_2025_02/998018001" TargetMode="External" /><Relationship Id="rId3" Type="http://schemas.openxmlformats.org/officeDocument/2006/relationships/hyperlink" Target="https://podminky.urs.cz/item/CS_URS_2025_02/763181311" TargetMode="External" /><Relationship Id="rId4" Type="http://schemas.openxmlformats.org/officeDocument/2006/relationships/hyperlink" Target="https://podminky.urs.cz/item/CS_URS_2025_02/998763331" TargetMode="External" /><Relationship Id="rId5" Type="http://schemas.openxmlformats.org/officeDocument/2006/relationships/hyperlink" Target="https://podminky.urs.cz/item/CS_URS_2025_02/766660001" TargetMode="External" /><Relationship Id="rId6" Type="http://schemas.openxmlformats.org/officeDocument/2006/relationships/hyperlink" Target="https://podminky.urs.cz/item/CS_URS_2025_02/766660729" TargetMode="External" /><Relationship Id="rId7" Type="http://schemas.openxmlformats.org/officeDocument/2006/relationships/hyperlink" Target="https://podminky.urs.cz/item/CS_URS_2025_02/998766121" TargetMode="External" /><Relationship Id="rId8" Type="http://schemas.openxmlformats.org/officeDocument/2006/relationships/hyperlink" Target="https://podminky.urs.cz/item/CS_URS_2025_02/766660411" TargetMode="External" /><Relationship Id="rId9" Type="http://schemas.openxmlformats.org/officeDocument/2006/relationships/hyperlink" Target="https://podminky.urs.cz/item/CS_URS_2025_02/766660733" TargetMode="External" /><Relationship Id="rId10" Type="http://schemas.openxmlformats.org/officeDocument/2006/relationships/hyperlink" Target="https://podminky.urs.cz/item/CS_URS_2025_02/998766121" TargetMode="External" /><Relationship Id="rId11" Type="http://schemas.openxmlformats.org/officeDocument/2006/relationships/hyperlink" Target="https://podminky.urs.cz/item/CS_URS_2025_02/766622131" TargetMode="External" /><Relationship Id="rId12" Type="http://schemas.openxmlformats.org/officeDocument/2006/relationships/hyperlink" Target="https://podminky.urs.cz/item/CS_URS_2025_02/766622132" TargetMode="External" /><Relationship Id="rId13" Type="http://schemas.openxmlformats.org/officeDocument/2006/relationships/hyperlink" Target="https://podminky.urs.cz/item/CS_URS_2025_02/766694116" TargetMode="External" /><Relationship Id="rId14" Type="http://schemas.openxmlformats.org/officeDocument/2006/relationships/hyperlink" Target="https://podminky.urs.cz/item/CS_URS_2025_02/766691510" TargetMode="External" /><Relationship Id="rId15" Type="http://schemas.openxmlformats.org/officeDocument/2006/relationships/hyperlink" Target="https://podminky.urs.cz/item/CS_URS_2025_02/998766121" TargetMode="External" /><Relationship Id="rId1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52901111" TargetMode="External" /><Relationship Id="rId2" Type="http://schemas.openxmlformats.org/officeDocument/2006/relationships/hyperlink" Target="https://podminky.urs.cz/item/CS_URS_2025_02/998018001" TargetMode="External" /><Relationship Id="rId3" Type="http://schemas.openxmlformats.org/officeDocument/2006/relationships/hyperlink" Target="https://podminky.urs.cz/item/CS_URS_2025_02/781111011" TargetMode="External" /><Relationship Id="rId4" Type="http://schemas.openxmlformats.org/officeDocument/2006/relationships/hyperlink" Target="https://podminky.urs.cz/item/CS_URS_2025_02/781121011" TargetMode="External" /><Relationship Id="rId5" Type="http://schemas.openxmlformats.org/officeDocument/2006/relationships/hyperlink" Target="https://podminky.urs.cz/item/CS_URS_2025_02/781131112" TargetMode="External" /><Relationship Id="rId6" Type="http://schemas.openxmlformats.org/officeDocument/2006/relationships/hyperlink" Target="https://podminky.urs.cz/item/CS_URS_2025_02/781151031" TargetMode="External" /><Relationship Id="rId7" Type="http://schemas.openxmlformats.org/officeDocument/2006/relationships/hyperlink" Target="https://podminky.urs.cz/item/CS_URS_2025_02/781472215" TargetMode="External" /><Relationship Id="rId8" Type="http://schemas.openxmlformats.org/officeDocument/2006/relationships/hyperlink" Target="https://podminky.urs.cz/item/CS_URS_2025_02/781472291" TargetMode="External" /><Relationship Id="rId9" Type="http://schemas.openxmlformats.org/officeDocument/2006/relationships/hyperlink" Target="https://podminky.urs.cz/item/CS_URS_2025_02/781495211" TargetMode="External" /><Relationship Id="rId10" Type="http://schemas.openxmlformats.org/officeDocument/2006/relationships/hyperlink" Target="https://podminky.urs.cz/item/CS_URS_2025_02/998781121" TargetMode="External" /><Relationship Id="rId11" Type="http://schemas.openxmlformats.org/officeDocument/2006/relationships/hyperlink" Target="https://podminky.urs.cz/item/CS_URS_2025_02/784111001" TargetMode="External" /><Relationship Id="rId12" Type="http://schemas.openxmlformats.org/officeDocument/2006/relationships/hyperlink" Target="https://podminky.urs.cz/item/CS_URS_2025_02/784171101" TargetMode="External" /><Relationship Id="rId13" Type="http://schemas.openxmlformats.org/officeDocument/2006/relationships/hyperlink" Target="https://podminky.urs.cz/item/CS_URS_2025_02/784171111" TargetMode="External" /><Relationship Id="rId14" Type="http://schemas.openxmlformats.org/officeDocument/2006/relationships/hyperlink" Target="https://podminky.urs.cz/item/CS_URS_2025_02/784181111" TargetMode="External" /><Relationship Id="rId15" Type="http://schemas.openxmlformats.org/officeDocument/2006/relationships/hyperlink" Target="https://podminky.urs.cz/item/CS_URS_2025_02/784191001" TargetMode="External" /><Relationship Id="rId16" Type="http://schemas.openxmlformats.org/officeDocument/2006/relationships/hyperlink" Target="https://podminky.urs.cz/item/CS_URS_2025_02/784191005" TargetMode="External" /><Relationship Id="rId17" Type="http://schemas.openxmlformats.org/officeDocument/2006/relationships/hyperlink" Target="https://podminky.urs.cz/item/CS_URS_2025_02/784191007" TargetMode="External" /><Relationship Id="rId18" Type="http://schemas.openxmlformats.org/officeDocument/2006/relationships/hyperlink" Target="https://podminky.urs.cz/item/CS_URS_2025_02/784211101" TargetMode="External" /><Relationship Id="rId1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64216602" TargetMode="External" /><Relationship Id="rId2" Type="http://schemas.openxmlformats.org/officeDocument/2006/relationships/hyperlink" Target="https://podminky.urs.cz/item/CS_URS_2025_02/998764122" TargetMode="External" /><Relationship Id="rId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451572111" TargetMode="External" /><Relationship Id="rId2" Type="http://schemas.openxmlformats.org/officeDocument/2006/relationships/hyperlink" Target="https://podminky.urs.cz/item/CS_URS_2025_02/132151255" TargetMode="External" /><Relationship Id="rId3" Type="http://schemas.openxmlformats.org/officeDocument/2006/relationships/hyperlink" Target="https://podminky.urs.cz/item/CS_URS_2025_02/892241111" TargetMode="External" /><Relationship Id="rId4" Type="http://schemas.openxmlformats.org/officeDocument/2006/relationships/hyperlink" Target="https://podminky.urs.cz/item/CS_URS_2025_02/725869101" TargetMode="External" /><Relationship Id="rId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98741312" TargetMode="External" /><Relationship Id="rId2" Type="http://schemas.openxmlformats.org/officeDocument/2006/relationships/hyperlink" Target="https://podminky.urs.cz/item/CS_URS_2025_02/998742312" TargetMode="External" /><Relationship Id="rId3" Type="http://schemas.openxmlformats.org/officeDocument/2006/relationships/hyperlink" Target="https://podminky.urs.cz/item/CS_URS_2025_02/HZS2232" TargetMode="External" /><Relationship Id="rId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33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2025-109-3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SK Modřany - byt správce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Komořanská - 47, Praha 4 - Modřany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23. 7. 2025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25.6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Sportovní klub Modřany,Komořanská 47, Praha 4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32</v>
      </c>
      <c r="AJ49" s="37"/>
      <c r="AK49" s="37"/>
      <c r="AL49" s="37"/>
      <c r="AM49" s="70" t="str">
        <f>IF(E17="","",E17)</f>
        <v>ASLB spol.s.r.o.Fikarova 2157/1, Praha 4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30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1" t="s">
        <v>71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ROUND(SUM(AG55:AG64),2)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ROUND(SUM(AS55:AS64),2)</f>
        <v>0</v>
      </c>
      <c r="AT54" s="103">
        <f>ROUND(SUM(AV54:AW54),2)</f>
        <v>0</v>
      </c>
      <c r="AU54" s="104">
        <f>ROUND(SUM(AU55:AU64),5)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ROUND(SUM(AZ55:AZ64),2)</f>
        <v>0</v>
      </c>
      <c r="BA54" s="103">
        <f>ROUND(SUM(BA55:BA64),2)</f>
        <v>0</v>
      </c>
      <c r="BB54" s="103">
        <f>ROUND(SUM(BB55:BB64),2)</f>
        <v>0</v>
      </c>
      <c r="BC54" s="103">
        <f>ROUND(SUM(BC55:BC64),2)</f>
        <v>0</v>
      </c>
      <c r="BD54" s="105">
        <f>ROUND(SUM(BD55:BD64),2)</f>
        <v>0</v>
      </c>
      <c r="BE54" s="6"/>
      <c r="BS54" s="106" t="s">
        <v>73</v>
      </c>
      <c r="BT54" s="106" t="s">
        <v>74</v>
      </c>
      <c r="BU54" s="107" t="s">
        <v>75</v>
      </c>
      <c r="BV54" s="106" t="s">
        <v>76</v>
      </c>
      <c r="BW54" s="106" t="s">
        <v>5</v>
      </c>
      <c r="BX54" s="106" t="s">
        <v>77</v>
      </c>
      <c r="CL54" s="106" t="s">
        <v>19</v>
      </c>
    </row>
    <row r="55" s="7" customFormat="1" ht="24.75" customHeight="1">
      <c r="A55" s="108" t="s">
        <v>78</v>
      </c>
      <c r="B55" s="109"/>
      <c r="C55" s="110"/>
      <c r="D55" s="111" t="s">
        <v>79</v>
      </c>
      <c r="E55" s="111"/>
      <c r="F55" s="111"/>
      <c r="G55" s="111"/>
      <c r="H55" s="111"/>
      <c r="I55" s="112"/>
      <c r="J55" s="111" t="s">
        <v>80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'2025-109-3-04 - Svislé kc...'!J30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81</v>
      </c>
      <c r="AR55" s="115"/>
      <c r="AS55" s="116">
        <v>0</v>
      </c>
      <c r="AT55" s="117">
        <f>ROUND(SUM(AV55:AW55),2)</f>
        <v>0</v>
      </c>
      <c r="AU55" s="118">
        <f>'2025-109-3-04 - Svislé kc...'!P85</f>
        <v>0</v>
      </c>
      <c r="AV55" s="117">
        <f>'2025-109-3-04 - Svislé kc...'!J33</f>
        <v>0</v>
      </c>
      <c r="AW55" s="117">
        <f>'2025-109-3-04 - Svislé kc...'!J34</f>
        <v>0</v>
      </c>
      <c r="AX55" s="117">
        <f>'2025-109-3-04 - Svislé kc...'!J35</f>
        <v>0</v>
      </c>
      <c r="AY55" s="117">
        <f>'2025-109-3-04 - Svislé kc...'!J36</f>
        <v>0</v>
      </c>
      <c r="AZ55" s="117">
        <f>'2025-109-3-04 - Svislé kc...'!F33</f>
        <v>0</v>
      </c>
      <c r="BA55" s="117">
        <f>'2025-109-3-04 - Svislé kc...'!F34</f>
        <v>0</v>
      </c>
      <c r="BB55" s="117">
        <f>'2025-109-3-04 - Svislé kc...'!F35</f>
        <v>0</v>
      </c>
      <c r="BC55" s="117">
        <f>'2025-109-3-04 - Svislé kc...'!F36</f>
        <v>0</v>
      </c>
      <c r="BD55" s="119">
        <f>'2025-109-3-04 - Svislé kc...'!F37</f>
        <v>0</v>
      </c>
      <c r="BE55" s="7"/>
      <c r="BT55" s="120" t="s">
        <v>82</v>
      </c>
      <c r="BV55" s="120" t="s">
        <v>76</v>
      </c>
      <c r="BW55" s="120" t="s">
        <v>83</v>
      </c>
      <c r="BX55" s="120" t="s">
        <v>5</v>
      </c>
      <c r="CL55" s="120" t="s">
        <v>19</v>
      </c>
      <c r="CM55" s="120" t="s">
        <v>82</v>
      </c>
    </row>
    <row r="56" s="7" customFormat="1" ht="24.75" customHeight="1">
      <c r="A56" s="108" t="s">
        <v>78</v>
      </c>
      <c r="B56" s="109"/>
      <c r="C56" s="110"/>
      <c r="D56" s="111" t="s">
        <v>84</v>
      </c>
      <c r="E56" s="111"/>
      <c r="F56" s="111"/>
      <c r="G56" s="111"/>
      <c r="H56" s="111"/>
      <c r="I56" s="112"/>
      <c r="J56" s="111" t="s">
        <v>85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'2025-109-3-05 - Vodorovné...'!J30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81</v>
      </c>
      <c r="AR56" s="115"/>
      <c r="AS56" s="116">
        <v>0</v>
      </c>
      <c r="AT56" s="117">
        <f>ROUND(SUM(AV56:AW56),2)</f>
        <v>0</v>
      </c>
      <c r="AU56" s="118">
        <f>'2025-109-3-05 - Vodorovné...'!P82</f>
        <v>0</v>
      </c>
      <c r="AV56" s="117">
        <f>'2025-109-3-05 - Vodorovné...'!J33</f>
        <v>0</v>
      </c>
      <c r="AW56" s="117">
        <f>'2025-109-3-05 - Vodorovné...'!J34</f>
        <v>0</v>
      </c>
      <c r="AX56" s="117">
        <f>'2025-109-3-05 - Vodorovné...'!J35</f>
        <v>0</v>
      </c>
      <c r="AY56" s="117">
        <f>'2025-109-3-05 - Vodorovné...'!J36</f>
        <v>0</v>
      </c>
      <c r="AZ56" s="117">
        <f>'2025-109-3-05 - Vodorovné...'!F33</f>
        <v>0</v>
      </c>
      <c r="BA56" s="117">
        <f>'2025-109-3-05 - Vodorovné...'!F34</f>
        <v>0</v>
      </c>
      <c r="BB56" s="117">
        <f>'2025-109-3-05 - Vodorovné...'!F35</f>
        <v>0</v>
      </c>
      <c r="BC56" s="117">
        <f>'2025-109-3-05 - Vodorovné...'!F36</f>
        <v>0</v>
      </c>
      <c r="BD56" s="119">
        <f>'2025-109-3-05 - Vodorovné...'!F37</f>
        <v>0</v>
      </c>
      <c r="BE56" s="7"/>
      <c r="BT56" s="120" t="s">
        <v>82</v>
      </c>
      <c r="BV56" s="120" t="s">
        <v>76</v>
      </c>
      <c r="BW56" s="120" t="s">
        <v>86</v>
      </c>
      <c r="BX56" s="120" t="s">
        <v>5</v>
      </c>
      <c r="CL56" s="120" t="s">
        <v>19</v>
      </c>
      <c r="CM56" s="120" t="s">
        <v>82</v>
      </c>
    </row>
    <row r="57" s="7" customFormat="1" ht="24.75" customHeight="1">
      <c r="A57" s="108" t="s">
        <v>78</v>
      </c>
      <c r="B57" s="109"/>
      <c r="C57" s="110"/>
      <c r="D57" s="111" t="s">
        <v>87</v>
      </c>
      <c r="E57" s="111"/>
      <c r="F57" s="111"/>
      <c r="G57" s="111"/>
      <c r="H57" s="111"/>
      <c r="I57" s="112"/>
      <c r="J57" s="111" t="s">
        <v>88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'2025-109-3-07 - Podlahy'!J30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81</v>
      </c>
      <c r="AR57" s="115"/>
      <c r="AS57" s="116">
        <v>0</v>
      </c>
      <c r="AT57" s="117">
        <f>ROUND(SUM(AV57:AW57),2)</f>
        <v>0</v>
      </c>
      <c r="AU57" s="118">
        <f>'2025-109-3-07 - Podlahy'!P86</f>
        <v>0</v>
      </c>
      <c r="AV57" s="117">
        <f>'2025-109-3-07 - Podlahy'!J33</f>
        <v>0</v>
      </c>
      <c r="AW57" s="117">
        <f>'2025-109-3-07 - Podlahy'!J34</f>
        <v>0</v>
      </c>
      <c r="AX57" s="117">
        <f>'2025-109-3-07 - Podlahy'!J35</f>
        <v>0</v>
      </c>
      <c r="AY57" s="117">
        <f>'2025-109-3-07 - Podlahy'!J36</f>
        <v>0</v>
      </c>
      <c r="AZ57" s="117">
        <f>'2025-109-3-07 - Podlahy'!F33</f>
        <v>0</v>
      </c>
      <c r="BA57" s="117">
        <f>'2025-109-3-07 - Podlahy'!F34</f>
        <v>0</v>
      </c>
      <c r="BB57" s="117">
        <f>'2025-109-3-07 - Podlahy'!F35</f>
        <v>0</v>
      </c>
      <c r="BC57" s="117">
        <f>'2025-109-3-07 - Podlahy'!F36</f>
        <v>0</v>
      </c>
      <c r="BD57" s="119">
        <f>'2025-109-3-07 - Podlahy'!F37</f>
        <v>0</v>
      </c>
      <c r="BE57" s="7"/>
      <c r="BT57" s="120" t="s">
        <v>82</v>
      </c>
      <c r="BV57" s="120" t="s">
        <v>76</v>
      </c>
      <c r="BW57" s="120" t="s">
        <v>89</v>
      </c>
      <c r="BX57" s="120" t="s">
        <v>5</v>
      </c>
      <c r="CL57" s="120" t="s">
        <v>19</v>
      </c>
      <c r="CM57" s="120" t="s">
        <v>82</v>
      </c>
    </row>
    <row r="58" s="7" customFormat="1" ht="24.75" customHeight="1">
      <c r="A58" s="108" t="s">
        <v>78</v>
      </c>
      <c r="B58" s="109"/>
      <c r="C58" s="110"/>
      <c r="D58" s="111" t="s">
        <v>90</v>
      </c>
      <c r="E58" s="111"/>
      <c r="F58" s="111"/>
      <c r="G58" s="111"/>
      <c r="H58" s="111"/>
      <c r="I58" s="112"/>
      <c r="J58" s="111" t="s">
        <v>91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'2025-109-3-08 - Otvorové ...'!J30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81</v>
      </c>
      <c r="AR58" s="115"/>
      <c r="AS58" s="116">
        <v>0</v>
      </c>
      <c r="AT58" s="117">
        <f>ROUND(SUM(AV58:AW58),2)</f>
        <v>0</v>
      </c>
      <c r="AU58" s="118">
        <f>'2025-109-3-08 - Otvorové ...'!P87</f>
        <v>0</v>
      </c>
      <c r="AV58" s="117">
        <f>'2025-109-3-08 - Otvorové ...'!J33</f>
        <v>0</v>
      </c>
      <c r="AW58" s="117">
        <f>'2025-109-3-08 - Otvorové ...'!J34</f>
        <v>0</v>
      </c>
      <c r="AX58" s="117">
        <f>'2025-109-3-08 - Otvorové ...'!J35</f>
        <v>0</v>
      </c>
      <c r="AY58" s="117">
        <f>'2025-109-3-08 - Otvorové ...'!J36</f>
        <v>0</v>
      </c>
      <c r="AZ58" s="117">
        <f>'2025-109-3-08 - Otvorové ...'!F33</f>
        <v>0</v>
      </c>
      <c r="BA58" s="117">
        <f>'2025-109-3-08 - Otvorové ...'!F34</f>
        <v>0</v>
      </c>
      <c r="BB58" s="117">
        <f>'2025-109-3-08 - Otvorové ...'!F35</f>
        <v>0</v>
      </c>
      <c r="BC58" s="117">
        <f>'2025-109-3-08 - Otvorové ...'!F36</f>
        <v>0</v>
      </c>
      <c r="BD58" s="119">
        <f>'2025-109-3-08 - Otvorové ...'!F37</f>
        <v>0</v>
      </c>
      <c r="BE58" s="7"/>
      <c r="BT58" s="120" t="s">
        <v>82</v>
      </c>
      <c r="BV58" s="120" t="s">
        <v>76</v>
      </c>
      <c r="BW58" s="120" t="s">
        <v>92</v>
      </c>
      <c r="BX58" s="120" t="s">
        <v>5</v>
      </c>
      <c r="CL58" s="120" t="s">
        <v>19</v>
      </c>
      <c r="CM58" s="120" t="s">
        <v>82</v>
      </c>
    </row>
    <row r="59" s="7" customFormat="1" ht="24.75" customHeight="1">
      <c r="A59" s="108" t="s">
        <v>78</v>
      </c>
      <c r="B59" s="109"/>
      <c r="C59" s="110"/>
      <c r="D59" s="111" t="s">
        <v>93</v>
      </c>
      <c r="E59" s="111"/>
      <c r="F59" s="111"/>
      <c r="G59" s="111"/>
      <c r="H59" s="111"/>
      <c r="I59" s="112"/>
      <c r="J59" s="111" t="s">
        <v>94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'2025-109-3-09 - Vnitřní p...'!J30</f>
        <v>0</v>
      </c>
      <c r="AH59" s="112"/>
      <c r="AI59" s="112"/>
      <c r="AJ59" s="112"/>
      <c r="AK59" s="112"/>
      <c r="AL59" s="112"/>
      <c r="AM59" s="112"/>
      <c r="AN59" s="113">
        <f>SUM(AG59,AT59)</f>
        <v>0</v>
      </c>
      <c r="AO59" s="112"/>
      <c r="AP59" s="112"/>
      <c r="AQ59" s="114" t="s">
        <v>81</v>
      </c>
      <c r="AR59" s="115"/>
      <c r="AS59" s="116">
        <v>0</v>
      </c>
      <c r="AT59" s="117">
        <f>ROUND(SUM(AV59:AW59),2)</f>
        <v>0</v>
      </c>
      <c r="AU59" s="118">
        <f>'2025-109-3-09 - Vnitřní p...'!P85</f>
        <v>0</v>
      </c>
      <c r="AV59" s="117">
        <f>'2025-109-3-09 - Vnitřní p...'!J33</f>
        <v>0</v>
      </c>
      <c r="AW59" s="117">
        <f>'2025-109-3-09 - Vnitřní p...'!J34</f>
        <v>0</v>
      </c>
      <c r="AX59" s="117">
        <f>'2025-109-3-09 - Vnitřní p...'!J35</f>
        <v>0</v>
      </c>
      <c r="AY59" s="117">
        <f>'2025-109-3-09 - Vnitřní p...'!J36</f>
        <v>0</v>
      </c>
      <c r="AZ59" s="117">
        <f>'2025-109-3-09 - Vnitřní p...'!F33</f>
        <v>0</v>
      </c>
      <c r="BA59" s="117">
        <f>'2025-109-3-09 - Vnitřní p...'!F34</f>
        <v>0</v>
      </c>
      <c r="BB59" s="117">
        <f>'2025-109-3-09 - Vnitřní p...'!F35</f>
        <v>0</v>
      </c>
      <c r="BC59" s="117">
        <f>'2025-109-3-09 - Vnitřní p...'!F36</f>
        <v>0</v>
      </c>
      <c r="BD59" s="119">
        <f>'2025-109-3-09 - Vnitřní p...'!F37</f>
        <v>0</v>
      </c>
      <c r="BE59" s="7"/>
      <c r="BT59" s="120" t="s">
        <v>82</v>
      </c>
      <c r="BV59" s="120" t="s">
        <v>76</v>
      </c>
      <c r="BW59" s="120" t="s">
        <v>95</v>
      </c>
      <c r="BX59" s="120" t="s">
        <v>5</v>
      </c>
      <c r="CL59" s="120" t="s">
        <v>19</v>
      </c>
      <c r="CM59" s="120" t="s">
        <v>82</v>
      </c>
    </row>
    <row r="60" s="7" customFormat="1" ht="24.75" customHeight="1">
      <c r="A60" s="108" t="s">
        <v>78</v>
      </c>
      <c r="B60" s="109"/>
      <c r="C60" s="110"/>
      <c r="D60" s="111" t="s">
        <v>96</v>
      </c>
      <c r="E60" s="111"/>
      <c r="F60" s="111"/>
      <c r="G60" s="111"/>
      <c r="H60" s="111"/>
      <c r="I60" s="112"/>
      <c r="J60" s="111" t="s">
        <v>97</v>
      </c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3">
        <f>'2025-109-3-11 - Zámečnick...'!J30</f>
        <v>0</v>
      </c>
      <c r="AH60" s="112"/>
      <c r="AI60" s="112"/>
      <c r="AJ60" s="112"/>
      <c r="AK60" s="112"/>
      <c r="AL60" s="112"/>
      <c r="AM60" s="112"/>
      <c r="AN60" s="113">
        <f>SUM(AG60,AT60)</f>
        <v>0</v>
      </c>
      <c r="AO60" s="112"/>
      <c r="AP60" s="112"/>
      <c r="AQ60" s="114" t="s">
        <v>81</v>
      </c>
      <c r="AR60" s="115"/>
      <c r="AS60" s="116">
        <v>0</v>
      </c>
      <c r="AT60" s="117">
        <f>ROUND(SUM(AV60:AW60),2)</f>
        <v>0</v>
      </c>
      <c r="AU60" s="118">
        <f>'2025-109-3-11 - Zámečnick...'!P81</f>
        <v>0</v>
      </c>
      <c r="AV60" s="117">
        <f>'2025-109-3-11 - Zámečnick...'!J33</f>
        <v>0</v>
      </c>
      <c r="AW60" s="117">
        <f>'2025-109-3-11 - Zámečnick...'!J34</f>
        <v>0</v>
      </c>
      <c r="AX60" s="117">
        <f>'2025-109-3-11 - Zámečnick...'!J35</f>
        <v>0</v>
      </c>
      <c r="AY60" s="117">
        <f>'2025-109-3-11 - Zámečnick...'!J36</f>
        <v>0</v>
      </c>
      <c r="AZ60" s="117">
        <f>'2025-109-3-11 - Zámečnick...'!F33</f>
        <v>0</v>
      </c>
      <c r="BA60" s="117">
        <f>'2025-109-3-11 - Zámečnick...'!F34</f>
        <v>0</v>
      </c>
      <c r="BB60" s="117">
        <f>'2025-109-3-11 - Zámečnick...'!F35</f>
        <v>0</v>
      </c>
      <c r="BC60" s="117">
        <f>'2025-109-3-11 - Zámečnick...'!F36</f>
        <v>0</v>
      </c>
      <c r="BD60" s="119">
        <f>'2025-109-3-11 - Zámečnick...'!F37</f>
        <v>0</v>
      </c>
      <c r="BE60" s="7"/>
      <c r="BT60" s="120" t="s">
        <v>82</v>
      </c>
      <c r="BV60" s="120" t="s">
        <v>76</v>
      </c>
      <c r="BW60" s="120" t="s">
        <v>98</v>
      </c>
      <c r="BX60" s="120" t="s">
        <v>5</v>
      </c>
      <c r="CL60" s="120" t="s">
        <v>19</v>
      </c>
      <c r="CM60" s="120" t="s">
        <v>82</v>
      </c>
    </row>
    <row r="61" s="7" customFormat="1" ht="24.75" customHeight="1">
      <c r="A61" s="108" t="s">
        <v>78</v>
      </c>
      <c r="B61" s="109"/>
      <c r="C61" s="110"/>
      <c r="D61" s="111" t="s">
        <v>99</v>
      </c>
      <c r="E61" s="111"/>
      <c r="F61" s="111"/>
      <c r="G61" s="111"/>
      <c r="H61" s="111"/>
      <c r="I61" s="112"/>
      <c r="J61" s="111" t="s">
        <v>100</v>
      </c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3">
        <f>'2025-109-3-12 - Profese -...'!J30</f>
        <v>0</v>
      </c>
      <c r="AH61" s="112"/>
      <c r="AI61" s="112"/>
      <c r="AJ61" s="112"/>
      <c r="AK61" s="112"/>
      <c r="AL61" s="112"/>
      <c r="AM61" s="112"/>
      <c r="AN61" s="113">
        <f>SUM(AG61,AT61)</f>
        <v>0</v>
      </c>
      <c r="AO61" s="112"/>
      <c r="AP61" s="112"/>
      <c r="AQ61" s="114" t="s">
        <v>81</v>
      </c>
      <c r="AR61" s="115"/>
      <c r="AS61" s="116">
        <v>0</v>
      </c>
      <c r="AT61" s="117">
        <f>ROUND(SUM(AV61:AW61),2)</f>
        <v>0</v>
      </c>
      <c r="AU61" s="118">
        <f>'2025-109-3-12 - Profese -...'!P83</f>
        <v>0</v>
      </c>
      <c r="AV61" s="117">
        <f>'2025-109-3-12 - Profese -...'!J33</f>
        <v>0</v>
      </c>
      <c r="AW61" s="117">
        <f>'2025-109-3-12 - Profese -...'!J34</f>
        <v>0</v>
      </c>
      <c r="AX61" s="117">
        <f>'2025-109-3-12 - Profese -...'!J35</f>
        <v>0</v>
      </c>
      <c r="AY61" s="117">
        <f>'2025-109-3-12 - Profese -...'!J36</f>
        <v>0</v>
      </c>
      <c r="AZ61" s="117">
        <f>'2025-109-3-12 - Profese -...'!F33</f>
        <v>0</v>
      </c>
      <c r="BA61" s="117">
        <f>'2025-109-3-12 - Profese -...'!F34</f>
        <v>0</v>
      </c>
      <c r="BB61" s="117">
        <f>'2025-109-3-12 - Profese -...'!F35</f>
        <v>0</v>
      </c>
      <c r="BC61" s="117">
        <f>'2025-109-3-12 - Profese -...'!F36</f>
        <v>0</v>
      </c>
      <c r="BD61" s="119">
        <f>'2025-109-3-12 - Profese -...'!F37</f>
        <v>0</v>
      </c>
      <c r="BE61" s="7"/>
      <c r="BT61" s="120" t="s">
        <v>82</v>
      </c>
      <c r="BV61" s="120" t="s">
        <v>76</v>
      </c>
      <c r="BW61" s="120" t="s">
        <v>101</v>
      </c>
      <c r="BX61" s="120" t="s">
        <v>5</v>
      </c>
      <c r="CL61" s="120" t="s">
        <v>19</v>
      </c>
      <c r="CM61" s="120" t="s">
        <v>82</v>
      </c>
    </row>
    <row r="62" s="7" customFormat="1" ht="24.75" customHeight="1">
      <c r="A62" s="108" t="s">
        <v>78</v>
      </c>
      <c r="B62" s="109"/>
      <c r="C62" s="110"/>
      <c r="D62" s="111" t="s">
        <v>102</v>
      </c>
      <c r="E62" s="111"/>
      <c r="F62" s="111"/>
      <c r="G62" s="111"/>
      <c r="H62" s="111"/>
      <c r="I62" s="112"/>
      <c r="J62" s="111" t="s">
        <v>103</v>
      </c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111"/>
      <c r="AA62" s="111"/>
      <c r="AB62" s="111"/>
      <c r="AC62" s="111"/>
      <c r="AD62" s="111"/>
      <c r="AE62" s="111"/>
      <c r="AF62" s="111"/>
      <c r="AG62" s="113">
        <f>'2025-109-3-13 - Profese -...'!J30</f>
        <v>0</v>
      </c>
      <c r="AH62" s="112"/>
      <c r="AI62" s="112"/>
      <c r="AJ62" s="112"/>
      <c r="AK62" s="112"/>
      <c r="AL62" s="112"/>
      <c r="AM62" s="112"/>
      <c r="AN62" s="113">
        <f>SUM(AG62,AT62)</f>
        <v>0</v>
      </c>
      <c r="AO62" s="112"/>
      <c r="AP62" s="112"/>
      <c r="AQ62" s="114" t="s">
        <v>81</v>
      </c>
      <c r="AR62" s="115"/>
      <c r="AS62" s="116">
        <v>0</v>
      </c>
      <c r="AT62" s="117">
        <f>ROUND(SUM(AV62:AW62),2)</f>
        <v>0</v>
      </c>
      <c r="AU62" s="118">
        <f>'2025-109-3-13 - Profese -...'!P98</f>
        <v>0</v>
      </c>
      <c r="AV62" s="117">
        <f>'2025-109-3-13 - Profese -...'!J33</f>
        <v>0</v>
      </c>
      <c r="AW62" s="117">
        <f>'2025-109-3-13 - Profese -...'!J34</f>
        <v>0</v>
      </c>
      <c r="AX62" s="117">
        <f>'2025-109-3-13 - Profese -...'!J35</f>
        <v>0</v>
      </c>
      <c r="AY62" s="117">
        <f>'2025-109-3-13 - Profese -...'!J36</f>
        <v>0</v>
      </c>
      <c r="AZ62" s="117">
        <f>'2025-109-3-13 - Profese -...'!F33</f>
        <v>0</v>
      </c>
      <c r="BA62" s="117">
        <f>'2025-109-3-13 - Profese -...'!F34</f>
        <v>0</v>
      </c>
      <c r="BB62" s="117">
        <f>'2025-109-3-13 - Profese -...'!F35</f>
        <v>0</v>
      </c>
      <c r="BC62" s="117">
        <f>'2025-109-3-13 - Profese -...'!F36</f>
        <v>0</v>
      </c>
      <c r="BD62" s="119">
        <f>'2025-109-3-13 - Profese -...'!F37</f>
        <v>0</v>
      </c>
      <c r="BE62" s="7"/>
      <c r="BT62" s="120" t="s">
        <v>82</v>
      </c>
      <c r="BV62" s="120" t="s">
        <v>76</v>
      </c>
      <c r="BW62" s="120" t="s">
        <v>104</v>
      </c>
      <c r="BX62" s="120" t="s">
        <v>5</v>
      </c>
      <c r="CL62" s="120" t="s">
        <v>19</v>
      </c>
      <c r="CM62" s="120" t="s">
        <v>82</v>
      </c>
    </row>
    <row r="63" s="7" customFormat="1" ht="24.75" customHeight="1">
      <c r="A63" s="108" t="s">
        <v>78</v>
      </c>
      <c r="B63" s="109"/>
      <c r="C63" s="110"/>
      <c r="D63" s="111" t="s">
        <v>105</v>
      </c>
      <c r="E63" s="111"/>
      <c r="F63" s="111"/>
      <c r="G63" s="111"/>
      <c r="H63" s="111"/>
      <c r="I63" s="112"/>
      <c r="J63" s="111" t="s">
        <v>106</v>
      </c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3">
        <f>'2025-109-3-15 - Profese -...'!J30</f>
        <v>0</v>
      </c>
      <c r="AH63" s="112"/>
      <c r="AI63" s="112"/>
      <c r="AJ63" s="112"/>
      <c r="AK63" s="112"/>
      <c r="AL63" s="112"/>
      <c r="AM63" s="112"/>
      <c r="AN63" s="113">
        <f>SUM(AG63,AT63)</f>
        <v>0</v>
      </c>
      <c r="AO63" s="112"/>
      <c r="AP63" s="112"/>
      <c r="AQ63" s="114" t="s">
        <v>81</v>
      </c>
      <c r="AR63" s="115"/>
      <c r="AS63" s="116">
        <v>0</v>
      </c>
      <c r="AT63" s="117">
        <f>ROUND(SUM(AV63:AW63),2)</f>
        <v>0</v>
      </c>
      <c r="AU63" s="118">
        <f>'2025-109-3-15 - Profese -...'!P84</f>
        <v>0</v>
      </c>
      <c r="AV63" s="117">
        <f>'2025-109-3-15 - Profese -...'!J33</f>
        <v>0</v>
      </c>
      <c r="AW63" s="117">
        <f>'2025-109-3-15 - Profese -...'!J34</f>
        <v>0</v>
      </c>
      <c r="AX63" s="117">
        <f>'2025-109-3-15 - Profese -...'!J35</f>
        <v>0</v>
      </c>
      <c r="AY63" s="117">
        <f>'2025-109-3-15 - Profese -...'!J36</f>
        <v>0</v>
      </c>
      <c r="AZ63" s="117">
        <f>'2025-109-3-15 - Profese -...'!F33</f>
        <v>0</v>
      </c>
      <c r="BA63" s="117">
        <f>'2025-109-3-15 - Profese -...'!F34</f>
        <v>0</v>
      </c>
      <c r="BB63" s="117">
        <f>'2025-109-3-15 - Profese -...'!F35</f>
        <v>0</v>
      </c>
      <c r="BC63" s="117">
        <f>'2025-109-3-15 - Profese -...'!F36</f>
        <v>0</v>
      </c>
      <c r="BD63" s="119">
        <f>'2025-109-3-15 - Profese -...'!F37</f>
        <v>0</v>
      </c>
      <c r="BE63" s="7"/>
      <c r="BT63" s="120" t="s">
        <v>82</v>
      </c>
      <c r="BV63" s="120" t="s">
        <v>76</v>
      </c>
      <c r="BW63" s="120" t="s">
        <v>107</v>
      </c>
      <c r="BX63" s="120" t="s">
        <v>5</v>
      </c>
      <c r="CL63" s="120" t="s">
        <v>19</v>
      </c>
      <c r="CM63" s="120" t="s">
        <v>82</v>
      </c>
    </row>
    <row r="64" s="7" customFormat="1" ht="24.75" customHeight="1">
      <c r="A64" s="108" t="s">
        <v>78</v>
      </c>
      <c r="B64" s="109"/>
      <c r="C64" s="110"/>
      <c r="D64" s="111" t="s">
        <v>108</v>
      </c>
      <c r="E64" s="111"/>
      <c r="F64" s="111"/>
      <c r="G64" s="111"/>
      <c r="H64" s="111"/>
      <c r="I64" s="112"/>
      <c r="J64" s="111" t="s">
        <v>109</v>
      </c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111"/>
      <c r="AA64" s="111"/>
      <c r="AB64" s="111"/>
      <c r="AC64" s="111"/>
      <c r="AD64" s="111"/>
      <c r="AE64" s="111"/>
      <c r="AF64" s="111"/>
      <c r="AG64" s="113">
        <f>'2025-109-3-19 - VRN - ved...'!J30</f>
        <v>0</v>
      </c>
      <c r="AH64" s="112"/>
      <c r="AI64" s="112"/>
      <c r="AJ64" s="112"/>
      <c r="AK64" s="112"/>
      <c r="AL64" s="112"/>
      <c r="AM64" s="112"/>
      <c r="AN64" s="113">
        <f>SUM(AG64,AT64)</f>
        <v>0</v>
      </c>
      <c r="AO64" s="112"/>
      <c r="AP64" s="112"/>
      <c r="AQ64" s="114" t="s">
        <v>81</v>
      </c>
      <c r="AR64" s="115"/>
      <c r="AS64" s="121">
        <v>0</v>
      </c>
      <c r="AT64" s="122">
        <f>ROUND(SUM(AV64:AW64),2)</f>
        <v>0</v>
      </c>
      <c r="AU64" s="123">
        <f>'2025-109-3-19 - VRN - ved...'!P85</f>
        <v>0</v>
      </c>
      <c r="AV64" s="122">
        <f>'2025-109-3-19 - VRN - ved...'!J33</f>
        <v>0</v>
      </c>
      <c r="AW64" s="122">
        <f>'2025-109-3-19 - VRN - ved...'!J34</f>
        <v>0</v>
      </c>
      <c r="AX64" s="122">
        <f>'2025-109-3-19 - VRN - ved...'!J35</f>
        <v>0</v>
      </c>
      <c r="AY64" s="122">
        <f>'2025-109-3-19 - VRN - ved...'!J36</f>
        <v>0</v>
      </c>
      <c r="AZ64" s="122">
        <f>'2025-109-3-19 - VRN - ved...'!F33</f>
        <v>0</v>
      </c>
      <c r="BA64" s="122">
        <f>'2025-109-3-19 - VRN - ved...'!F34</f>
        <v>0</v>
      </c>
      <c r="BB64" s="122">
        <f>'2025-109-3-19 - VRN - ved...'!F35</f>
        <v>0</v>
      </c>
      <c r="BC64" s="122">
        <f>'2025-109-3-19 - VRN - ved...'!F36</f>
        <v>0</v>
      </c>
      <c r="BD64" s="124">
        <f>'2025-109-3-19 - VRN - ved...'!F37</f>
        <v>0</v>
      </c>
      <c r="BE64" s="7"/>
      <c r="BT64" s="120" t="s">
        <v>82</v>
      </c>
      <c r="BV64" s="120" t="s">
        <v>76</v>
      </c>
      <c r="BW64" s="120" t="s">
        <v>110</v>
      </c>
      <c r="BX64" s="120" t="s">
        <v>5</v>
      </c>
      <c r="CL64" s="120" t="s">
        <v>19</v>
      </c>
      <c r="CM64" s="120" t="s">
        <v>82</v>
      </c>
    </row>
    <row r="65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1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41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sheet="1" formatColumns="0" formatRows="0" objects="1" scenarios="1" spinCount="100000" saltValue="/VA0p9FU0lvfQGMTPMXFQeqQI67T+XaZvL+vwsf9fWZdTWfeWlDzt4qyNhUCYcXFxQVIO156pRoBsky082JBGA==" hashValue="6YMJKoNg2r7zUWH/RAl+R1ZbAqFN8zEmKzUSyumhqS5IPsK4KijQOmVrynv4kFCWuQL0f1Kn2Ml4cYMUoz2Saw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2025-109-3-04 - Svislé kc...'!C2" display="/"/>
    <hyperlink ref="A56" location="'2025-109-3-05 - Vodorovné...'!C2" display="/"/>
    <hyperlink ref="A57" location="'2025-109-3-07 - Podlahy'!C2" display="/"/>
    <hyperlink ref="A58" location="'2025-109-3-08 - Otvorové ...'!C2" display="/"/>
    <hyperlink ref="A59" location="'2025-109-3-09 - Vnitřní p...'!C2" display="/"/>
    <hyperlink ref="A60" location="'2025-109-3-11 - Zámečnick...'!C2" display="/"/>
    <hyperlink ref="A61" location="'2025-109-3-12 - Profese -...'!C2" display="/"/>
    <hyperlink ref="A62" location="'2025-109-3-13 - Profese -...'!C2" display="/"/>
    <hyperlink ref="A63" location="'2025-109-3-15 - Profese -...'!C2" display="/"/>
    <hyperlink ref="A64" location="'2025-109-3-19 - VRN - ved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1001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ROUND(J84,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ROUND((SUM(BE84:BE123)),  2)</f>
        <v>0</v>
      </c>
      <c r="G33" s="35"/>
      <c r="H33" s="35"/>
      <c r="I33" s="145">
        <v>0.20999999999999999</v>
      </c>
      <c r="J33" s="144">
        <f>ROUND(((SUM(BE84:BE123))*I33),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ROUND((SUM(BF84:BF123)),  2)</f>
        <v>0</v>
      </c>
      <c r="G34" s="35"/>
      <c r="H34" s="35"/>
      <c r="I34" s="145">
        <v>0.12</v>
      </c>
      <c r="J34" s="144">
        <f>ROUND(((SUM(BF84:BF123))*I34),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ROUND((SUM(BG84:BG123)),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ROUND((SUM(BH84:BH123)),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ROUND((SUM(BI84:BI123)),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2025-109-3-15 - Profese - vytápění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J84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123</v>
      </c>
      <c r="E60" s="165"/>
      <c r="F60" s="165"/>
      <c r="G60" s="165"/>
      <c r="H60" s="165"/>
      <c r="I60" s="165"/>
      <c r="J60" s="166">
        <f>J85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1002</v>
      </c>
      <c r="E61" s="171"/>
      <c r="F61" s="171"/>
      <c r="G61" s="171"/>
      <c r="H61" s="171"/>
      <c r="I61" s="171"/>
      <c r="J61" s="172">
        <f>J86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1003</v>
      </c>
      <c r="E62" s="171"/>
      <c r="F62" s="171"/>
      <c r="G62" s="171"/>
      <c r="H62" s="171"/>
      <c r="I62" s="171"/>
      <c r="J62" s="172">
        <f>J88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1004</v>
      </c>
      <c r="E63" s="171"/>
      <c r="F63" s="171"/>
      <c r="G63" s="171"/>
      <c r="H63" s="171"/>
      <c r="I63" s="171"/>
      <c r="J63" s="172">
        <f>J97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1005</v>
      </c>
      <c r="E64" s="171"/>
      <c r="F64" s="171"/>
      <c r="G64" s="171"/>
      <c r="H64" s="171"/>
      <c r="I64" s="171"/>
      <c r="J64" s="172">
        <f>J115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125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57" t="str">
        <f>E7</f>
        <v>SK Modřany - byt správce</v>
      </c>
      <c r="F74" s="29"/>
      <c r="G74" s="29"/>
      <c r="H74" s="29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112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66" t="str">
        <f>E9</f>
        <v>2025-109-3-15 - Profese - vytápění</v>
      </c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21</v>
      </c>
      <c r="D78" s="37"/>
      <c r="E78" s="37"/>
      <c r="F78" s="24" t="str">
        <f>F12</f>
        <v>Komořanská - 47, Praha 4 - Modřany</v>
      </c>
      <c r="G78" s="37"/>
      <c r="H78" s="37"/>
      <c r="I78" s="29" t="s">
        <v>23</v>
      </c>
      <c r="J78" s="69" t="str">
        <f>IF(J12="","",J12)</f>
        <v>23. 7. 2025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40.05" customHeight="1">
      <c r="A80" s="35"/>
      <c r="B80" s="36"/>
      <c r="C80" s="29" t="s">
        <v>25</v>
      </c>
      <c r="D80" s="37"/>
      <c r="E80" s="37"/>
      <c r="F80" s="24" t="str">
        <f>E15</f>
        <v>Sportovní klub Modřany,Komořanská 47, Praha 4</v>
      </c>
      <c r="G80" s="37"/>
      <c r="H80" s="37"/>
      <c r="I80" s="29" t="s">
        <v>32</v>
      </c>
      <c r="J80" s="33" t="str">
        <f>E21</f>
        <v>ASLB spol.s.r.o.Fikarova 2157/1, Praha 4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5.15" customHeight="1">
      <c r="A81" s="35"/>
      <c r="B81" s="36"/>
      <c r="C81" s="29" t="s">
        <v>30</v>
      </c>
      <c r="D81" s="37"/>
      <c r="E81" s="37"/>
      <c r="F81" s="24" t="str">
        <f>IF(E18="","",E18)</f>
        <v>Vyplň údaj</v>
      </c>
      <c r="G81" s="37"/>
      <c r="H81" s="37"/>
      <c r="I81" s="29" t="s">
        <v>36</v>
      </c>
      <c r="J81" s="33" t="str">
        <f>E24</f>
        <v xml:space="preserve"> 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0.32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11" customFormat="1" ht="29.28" customHeight="1">
      <c r="A83" s="174"/>
      <c r="B83" s="175"/>
      <c r="C83" s="176" t="s">
        <v>126</v>
      </c>
      <c r="D83" s="177" t="s">
        <v>59</v>
      </c>
      <c r="E83" s="177" t="s">
        <v>55</v>
      </c>
      <c r="F83" s="177" t="s">
        <v>56</v>
      </c>
      <c r="G83" s="177" t="s">
        <v>127</v>
      </c>
      <c r="H83" s="177" t="s">
        <v>128</v>
      </c>
      <c r="I83" s="177" t="s">
        <v>129</v>
      </c>
      <c r="J83" s="177" t="s">
        <v>117</v>
      </c>
      <c r="K83" s="178" t="s">
        <v>130</v>
      </c>
      <c r="L83" s="179"/>
      <c r="M83" s="89" t="s">
        <v>19</v>
      </c>
      <c r="N83" s="90" t="s">
        <v>44</v>
      </c>
      <c r="O83" s="90" t="s">
        <v>131</v>
      </c>
      <c r="P83" s="90" t="s">
        <v>132</v>
      </c>
      <c r="Q83" s="90" t="s">
        <v>133</v>
      </c>
      <c r="R83" s="90" t="s">
        <v>134</v>
      </c>
      <c r="S83" s="90" t="s">
        <v>135</v>
      </c>
      <c r="T83" s="91" t="s">
        <v>136</v>
      </c>
      <c r="U83" s="174"/>
      <c r="V83" s="174"/>
      <c r="W83" s="174"/>
      <c r="X83" s="174"/>
      <c r="Y83" s="174"/>
      <c r="Z83" s="174"/>
      <c r="AA83" s="174"/>
      <c r="AB83" s="174"/>
      <c r="AC83" s="174"/>
      <c r="AD83" s="174"/>
      <c r="AE83" s="174"/>
    </row>
    <row r="84" s="2" customFormat="1" ht="22.8" customHeight="1">
      <c r="A84" s="35"/>
      <c r="B84" s="36"/>
      <c r="C84" s="96" t="s">
        <v>137</v>
      </c>
      <c r="D84" s="37"/>
      <c r="E84" s="37"/>
      <c r="F84" s="37"/>
      <c r="G84" s="37"/>
      <c r="H84" s="37"/>
      <c r="I84" s="37"/>
      <c r="J84" s="180">
        <f>BK84</f>
        <v>0</v>
      </c>
      <c r="K84" s="37"/>
      <c r="L84" s="41"/>
      <c r="M84" s="92"/>
      <c r="N84" s="181"/>
      <c r="O84" s="93"/>
      <c r="P84" s="182">
        <f>P85</f>
        <v>0</v>
      </c>
      <c r="Q84" s="93"/>
      <c r="R84" s="182">
        <f>R85</f>
        <v>0</v>
      </c>
      <c r="S84" s="93"/>
      <c r="T84" s="183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73</v>
      </c>
      <c r="AU84" s="14" t="s">
        <v>118</v>
      </c>
      <c r="BK84" s="184">
        <f>BK85</f>
        <v>0</v>
      </c>
    </row>
    <row r="85" s="12" customFormat="1" ht="25.92" customHeight="1">
      <c r="A85" s="12"/>
      <c r="B85" s="185"/>
      <c r="C85" s="186"/>
      <c r="D85" s="187" t="s">
        <v>73</v>
      </c>
      <c r="E85" s="188" t="s">
        <v>205</v>
      </c>
      <c r="F85" s="188" t="s">
        <v>206</v>
      </c>
      <c r="G85" s="186"/>
      <c r="H85" s="186"/>
      <c r="I85" s="189"/>
      <c r="J85" s="190">
        <f>BK85</f>
        <v>0</v>
      </c>
      <c r="K85" s="186"/>
      <c r="L85" s="191"/>
      <c r="M85" s="192"/>
      <c r="N85" s="193"/>
      <c r="O85" s="193"/>
      <c r="P85" s="194">
        <f>P86+P88+P97+P115</f>
        <v>0</v>
      </c>
      <c r="Q85" s="193"/>
      <c r="R85" s="194">
        <f>R86+R88+R97+R115</f>
        <v>0</v>
      </c>
      <c r="S85" s="193"/>
      <c r="T85" s="195">
        <f>T86+T88+T97+T115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6" t="s">
        <v>149</v>
      </c>
      <c r="AT85" s="197" t="s">
        <v>73</v>
      </c>
      <c r="AU85" s="197" t="s">
        <v>74</v>
      </c>
      <c r="AY85" s="196" t="s">
        <v>140</v>
      </c>
      <c r="BK85" s="198">
        <f>BK86+BK88+BK97+BK115</f>
        <v>0</v>
      </c>
    </row>
    <row r="86" s="12" customFormat="1" ht="22.8" customHeight="1">
      <c r="A86" s="12"/>
      <c r="B86" s="185"/>
      <c r="C86" s="186"/>
      <c r="D86" s="187" t="s">
        <v>73</v>
      </c>
      <c r="E86" s="199" t="s">
        <v>1006</v>
      </c>
      <c r="F86" s="199" t="s">
        <v>1007</v>
      </c>
      <c r="G86" s="186"/>
      <c r="H86" s="186"/>
      <c r="I86" s="189"/>
      <c r="J86" s="200">
        <f>BK86</f>
        <v>0</v>
      </c>
      <c r="K86" s="186"/>
      <c r="L86" s="191"/>
      <c r="M86" s="192"/>
      <c r="N86" s="193"/>
      <c r="O86" s="193"/>
      <c r="P86" s="194">
        <f>P87</f>
        <v>0</v>
      </c>
      <c r="Q86" s="193"/>
      <c r="R86" s="194">
        <f>R87</f>
        <v>0</v>
      </c>
      <c r="S86" s="193"/>
      <c r="T86" s="195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149</v>
      </c>
      <c r="AT86" s="197" t="s">
        <v>73</v>
      </c>
      <c r="AU86" s="197" t="s">
        <v>82</v>
      </c>
      <c r="AY86" s="196" t="s">
        <v>140</v>
      </c>
      <c r="BK86" s="198">
        <f>BK87</f>
        <v>0</v>
      </c>
    </row>
    <row r="87" s="2" customFormat="1" ht="21.75" customHeight="1">
      <c r="A87" s="35"/>
      <c r="B87" s="36"/>
      <c r="C87" s="201" t="s">
        <v>82</v>
      </c>
      <c r="D87" s="201" t="s">
        <v>144</v>
      </c>
      <c r="E87" s="202" t="s">
        <v>1008</v>
      </c>
      <c r="F87" s="203" t="s">
        <v>1009</v>
      </c>
      <c r="G87" s="204" t="s">
        <v>965</v>
      </c>
      <c r="H87" s="205">
        <v>22</v>
      </c>
      <c r="I87" s="206"/>
      <c r="J87" s="207">
        <f>ROUND(I87*H87,2)</f>
        <v>0</v>
      </c>
      <c r="K87" s="203" t="s">
        <v>19</v>
      </c>
      <c r="L87" s="41"/>
      <c r="M87" s="208" t="s">
        <v>19</v>
      </c>
      <c r="N87" s="209" t="s">
        <v>46</v>
      </c>
      <c r="O87" s="81"/>
      <c r="P87" s="210">
        <f>O87*H87</f>
        <v>0</v>
      </c>
      <c r="Q87" s="210">
        <v>0</v>
      </c>
      <c r="R87" s="210">
        <f>Q87*H87</f>
        <v>0</v>
      </c>
      <c r="S87" s="210">
        <v>0</v>
      </c>
      <c r="T87" s="21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2" t="s">
        <v>156</v>
      </c>
      <c r="AT87" s="212" t="s">
        <v>144</v>
      </c>
      <c r="AU87" s="212" t="s">
        <v>149</v>
      </c>
      <c r="AY87" s="14" t="s">
        <v>140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4" t="s">
        <v>149</v>
      </c>
      <c r="BK87" s="213">
        <f>ROUND(I87*H87,2)</f>
        <v>0</v>
      </c>
      <c r="BL87" s="14" t="s">
        <v>156</v>
      </c>
      <c r="BM87" s="212" t="s">
        <v>1010</v>
      </c>
    </row>
    <row r="88" s="12" customFormat="1" ht="22.8" customHeight="1">
      <c r="A88" s="12"/>
      <c r="B88" s="185"/>
      <c r="C88" s="186"/>
      <c r="D88" s="187" t="s">
        <v>73</v>
      </c>
      <c r="E88" s="199" t="s">
        <v>1011</v>
      </c>
      <c r="F88" s="199" t="s">
        <v>1012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SUM(P89:P96)</f>
        <v>0</v>
      </c>
      <c r="Q88" s="193"/>
      <c r="R88" s="194">
        <f>SUM(R89:R96)</f>
        <v>0</v>
      </c>
      <c r="S88" s="193"/>
      <c r="T88" s="195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149</v>
      </c>
      <c r="AT88" s="197" t="s">
        <v>73</v>
      </c>
      <c r="AU88" s="197" t="s">
        <v>82</v>
      </c>
      <c r="AY88" s="196" t="s">
        <v>140</v>
      </c>
      <c r="BK88" s="198">
        <f>SUM(BK89:BK96)</f>
        <v>0</v>
      </c>
    </row>
    <row r="89" s="2" customFormat="1" ht="16.5" customHeight="1">
      <c r="A89" s="35"/>
      <c r="B89" s="36"/>
      <c r="C89" s="201" t="s">
        <v>149</v>
      </c>
      <c r="D89" s="201" t="s">
        <v>144</v>
      </c>
      <c r="E89" s="202" t="s">
        <v>1013</v>
      </c>
      <c r="F89" s="203" t="s">
        <v>1014</v>
      </c>
      <c r="G89" s="204" t="s">
        <v>641</v>
      </c>
      <c r="H89" s="205">
        <v>1</v>
      </c>
      <c r="I89" s="206"/>
      <c r="J89" s="207">
        <f>ROUND(I89*H89,2)</f>
        <v>0</v>
      </c>
      <c r="K89" s="203" t="s">
        <v>19</v>
      </c>
      <c r="L89" s="41"/>
      <c r="M89" s="208" t="s">
        <v>19</v>
      </c>
      <c r="N89" s="209" t="s">
        <v>46</v>
      </c>
      <c r="O89" s="81"/>
      <c r="P89" s="210">
        <f>O89*H89</f>
        <v>0</v>
      </c>
      <c r="Q89" s="210">
        <v>0</v>
      </c>
      <c r="R89" s="210">
        <f>Q89*H89</f>
        <v>0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156</v>
      </c>
      <c r="AT89" s="212" t="s">
        <v>144</v>
      </c>
      <c r="AU89" s="212" t="s">
        <v>149</v>
      </c>
      <c r="AY89" s="14" t="s">
        <v>140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149</v>
      </c>
      <c r="BK89" s="213">
        <f>ROUND(I89*H89,2)</f>
        <v>0</v>
      </c>
      <c r="BL89" s="14" t="s">
        <v>156</v>
      </c>
      <c r="BM89" s="212" t="s">
        <v>1015</v>
      </c>
    </row>
    <row r="90" s="2" customFormat="1" ht="16.5" customHeight="1">
      <c r="A90" s="35"/>
      <c r="B90" s="36"/>
      <c r="C90" s="201" t="s">
        <v>261</v>
      </c>
      <c r="D90" s="201" t="s">
        <v>144</v>
      </c>
      <c r="E90" s="202" t="s">
        <v>1016</v>
      </c>
      <c r="F90" s="203" t="s">
        <v>1017</v>
      </c>
      <c r="G90" s="204" t="s">
        <v>448</v>
      </c>
      <c r="H90" s="205">
        <v>55</v>
      </c>
      <c r="I90" s="206"/>
      <c r="J90" s="207">
        <f>ROUND(I90*H90,2)</f>
        <v>0</v>
      </c>
      <c r="K90" s="203" t="s">
        <v>19</v>
      </c>
      <c r="L90" s="41"/>
      <c r="M90" s="208" t="s">
        <v>19</v>
      </c>
      <c r="N90" s="209" t="s">
        <v>46</v>
      </c>
      <c r="O90" s="81"/>
      <c r="P90" s="210">
        <f>O90*H90</f>
        <v>0</v>
      </c>
      <c r="Q90" s="210">
        <v>0</v>
      </c>
      <c r="R90" s="210">
        <f>Q90*H90</f>
        <v>0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156</v>
      </c>
      <c r="AT90" s="212" t="s">
        <v>144</v>
      </c>
      <c r="AU90" s="212" t="s">
        <v>149</v>
      </c>
      <c r="AY90" s="14" t="s">
        <v>140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149</v>
      </c>
      <c r="BK90" s="213">
        <f>ROUND(I90*H90,2)</f>
        <v>0</v>
      </c>
      <c r="BL90" s="14" t="s">
        <v>156</v>
      </c>
      <c r="BM90" s="212" t="s">
        <v>1018</v>
      </c>
    </row>
    <row r="91" s="2" customFormat="1" ht="16.5" customHeight="1">
      <c r="A91" s="35"/>
      <c r="B91" s="36"/>
      <c r="C91" s="201" t="s">
        <v>148</v>
      </c>
      <c r="D91" s="201" t="s">
        <v>144</v>
      </c>
      <c r="E91" s="202" t="s">
        <v>1019</v>
      </c>
      <c r="F91" s="203" t="s">
        <v>1020</v>
      </c>
      <c r="G91" s="204" t="s">
        <v>1021</v>
      </c>
      <c r="H91" s="205">
        <v>1</v>
      </c>
      <c r="I91" s="206"/>
      <c r="J91" s="207">
        <f>ROUND(I91*H91,2)</f>
        <v>0</v>
      </c>
      <c r="K91" s="203" t="s">
        <v>19</v>
      </c>
      <c r="L91" s="41"/>
      <c r="M91" s="208" t="s">
        <v>19</v>
      </c>
      <c r="N91" s="209" t="s">
        <v>46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156</v>
      </c>
      <c r="AT91" s="212" t="s">
        <v>144</v>
      </c>
      <c r="AU91" s="212" t="s">
        <v>149</v>
      </c>
      <c r="AY91" s="14" t="s">
        <v>140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149</v>
      </c>
      <c r="BK91" s="213">
        <f>ROUND(I91*H91,2)</f>
        <v>0</v>
      </c>
      <c r="BL91" s="14" t="s">
        <v>156</v>
      </c>
      <c r="BM91" s="212" t="s">
        <v>1022</v>
      </c>
    </row>
    <row r="92" s="2" customFormat="1" ht="16.5" customHeight="1">
      <c r="A92" s="35"/>
      <c r="B92" s="36"/>
      <c r="C92" s="201" t="s">
        <v>270</v>
      </c>
      <c r="D92" s="201" t="s">
        <v>144</v>
      </c>
      <c r="E92" s="202" t="s">
        <v>1023</v>
      </c>
      <c r="F92" s="203" t="s">
        <v>1024</v>
      </c>
      <c r="G92" s="204" t="s">
        <v>641</v>
      </c>
      <c r="H92" s="205">
        <v>2</v>
      </c>
      <c r="I92" s="206"/>
      <c r="J92" s="207">
        <f>ROUND(I92*H92,2)</f>
        <v>0</v>
      </c>
      <c r="K92" s="203" t="s">
        <v>19</v>
      </c>
      <c r="L92" s="41"/>
      <c r="M92" s="208" t="s">
        <v>19</v>
      </c>
      <c r="N92" s="209" t="s">
        <v>46</v>
      </c>
      <c r="O92" s="81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156</v>
      </c>
      <c r="AT92" s="212" t="s">
        <v>144</v>
      </c>
      <c r="AU92" s="212" t="s">
        <v>149</v>
      </c>
      <c r="AY92" s="14" t="s">
        <v>140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149</v>
      </c>
      <c r="BK92" s="213">
        <f>ROUND(I92*H92,2)</f>
        <v>0</v>
      </c>
      <c r="BL92" s="14" t="s">
        <v>156</v>
      </c>
      <c r="BM92" s="212" t="s">
        <v>1025</v>
      </c>
    </row>
    <row r="93" s="2" customFormat="1" ht="16.5" customHeight="1">
      <c r="A93" s="35"/>
      <c r="B93" s="36"/>
      <c r="C93" s="201" t="s">
        <v>272</v>
      </c>
      <c r="D93" s="201" t="s">
        <v>144</v>
      </c>
      <c r="E93" s="202" t="s">
        <v>1026</v>
      </c>
      <c r="F93" s="203" t="s">
        <v>1027</v>
      </c>
      <c r="G93" s="204" t="s">
        <v>641</v>
      </c>
      <c r="H93" s="205">
        <v>2</v>
      </c>
      <c r="I93" s="206"/>
      <c r="J93" s="207">
        <f>ROUND(I93*H93,2)</f>
        <v>0</v>
      </c>
      <c r="K93" s="203" t="s">
        <v>19</v>
      </c>
      <c r="L93" s="41"/>
      <c r="M93" s="208" t="s">
        <v>19</v>
      </c>
      <c r="N93" s="209" t="s">
        <v>46</v>
      </c>
      <c r="O93" s="8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156</v>
      </c>
      <c r="AT93" s="212" t="s">
        <v>144</v>
      </c>
      <c r="AU93" s="212" t="s">
        <v>149</v>
      </c>
      <c r="AY93" s="14" t="s">
        <v>140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149</v>
      </c>
      <c r="BK93" s="213">
        <f>ROUND(I93*H93,2)</f>
        <v>0</v>
      </c>
      <c r="BL93" s="14" t="s">
        <v>156</v>
      </c>
      <c r="BM93" s="212" t="s">
        <v>1028</v>
      </c>
    </row>
    <row r="94" s="2" customFormat="1" ht="16.5" customHeight="1">
      <c r="A94" s="35"/>
      <c r="B94" s="36"/>
      <c r="C94" s="201" t="s">
        <v>277</v>
      </c>
      <c r="D94" s="201" t="s">
        <v>144</v>
      </c>
      <c r="E94" s="202" t="s">
        <v>1029</v>
      </c>
      <c r="F94" s="203" t="s">
        <v>1030</v>
      </c>
      <c r="G94" s="204" t="s">
        <v>641</v>
      </c>
      <c r="H94" s="205">
        <v>1</v>
      </c>
      <c r="I94" s="206"/>
      <c r="J94" s="207">
        <f>ROUND(I94*H94,2)</f>
        <v>0</v>
      </c>
      <c r="K94" s="203" t="s">
        <v>19</v>
      </c>
      <c r="L94" s="41"/>
      <c r="M94" s="208" t="s">
        <v>19</v>
      </c>
      <c r="N94" s="209" t="s">
        <v>46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156</v>
      </c>
      <c r="AT94" s="212" t="s">
        <v>144</v>
      </c>
      <c r="AU94" s="212" t="s">
        <v>149</v>
      </c>
      <c r="AY94" s="14" t="s">
        <v>140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149</v>
      </c>
      <c r="BK94" s="213">
        <f>ROUND(I94*H94,2)</f>
        <v>0</v>
      </c>
      <c r="BL94" s="14" t="s">
        <v>156</v>
      </c>
      <c r="BM94" s="212" t="s">
        <v>1031</v>
      </c>
    </row>
    <row r="95" s="2" customFormat="1" ht="16.5" customHeight="1">
      <c r="A95" s="35"/>
      <c r="B95" s="36"/>
      <c r="C95" s="201" t="s">
        <v>143</v>
      </c>
      <c r="D95" s="201" t="s">
        <v>144</v>
      </c>
      <c r="E95" s="202" t="s">
        <v>1032</v>
      </c>
      <c r="F95" s="203" t="s">
        <v>1033</v>
      </c>
      <c r="G95" s="204" t="s">
        <v>641</v>
      </c>
      <c r="H95" s="205">
        <v>1</v>
      </c>
      <c r="I95" s="206"/>
      <c r="J95" s="207">
        <f>ROUND(I95*H95,2)</f>
        <v>0</v>
      </c>
      <c r="K95" s="203" t="s">
        <v>19</v>
      </c>
      <c r="L95" s="41"/>
      <c r="M95" s="208" t="s">
        <v>19</v>
      </c>
      <c r="N95" s="209" t="s">
        <v>46</v>
      </c>
      <c r="O95" s="8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156</v>
      </c>
      <c r="AT95" s="212" t="s">
        <v>144</v>
      </c>
      <c r="AU95" s="212" t="s">
        <v>149</v>
      </c>
      <c r="AY95" s="14" t="s">
        <v>140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149</v>
      </c>
      <c r="BK95" s="213">
        <f>ROUND(I95*H95,2)</f>
        <v>0</v>
      </c>
      <c r="BL95" s="14" t="s">
        <v>156</v>
      </c>
      <c r="BM95" s="212" t="s">
        <v>1034</v>
      </c>
    </row>
    <row r="96" s="2" customFormat="1" ht="16.5" customHeight="1">
      <c r="A96" s="35"/>
      <c r="B96" s="36"/>
      <c r="C96" s="201" t="s">
        <v>151</v>
      </c>
      <c r="D96" s="201" t="s">
        <v>144</v>
      </c>
      <c r="E96" s="202" t="s">
        <v>1035</v>
      </c>
      <c r="F96" s="203" t="s">
        <v>1036</v>
      </c>
      <c r="G96" s="204" t="s">
        <v>641</v>
      </c>
      <c r="H96" s="205">
        <v>1</v>
      </c>
      <c r="I96" s="206"/>
      <c r="J96" s="207">
        <f>ROUND(I96*H96,2)</f>
        <v>0</v>
      </c>
      <c r="K96" s="203" t="s">
        <v>19</v>
      </c>
      <c r="L96" s="41"/>
      <c r="M96" s="208" t="s">
        <v>19</v>
      </c>
      <c r="N96" s="209" t="s">
        <v>46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156</v>
      </c>
      <c r="AT96" s="212" t="s">
        <v>144</v>
      </c>
      <c r="AU96" s="212" t="s">
        <v>149</v>
      </c>
      <c r="AY96" s="14" t="s">
        <v>140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149</v>
      </c>
      <c r="BK96" s="213">
        <f>ROUND(I96*H96,2)</f>
        <v>0</v>
      </c>
      <c r="BL96" s="14" t="s">
        <v>156</v>
      </c>
      <c r="BM96" s="212" t="s">
        <v>1037</v>
      </c>
    </row>
    <row r="97" s="12" customFormat="1" ht="22.8" customHeight="1">
      <c r="A97" s="12"/>
      <c r="B97" s="185"/>
      <c r="C97" s="186"/>
      <c r="D97" s="187" t="s">
        <v>73</v>
      </c>
      <c r="E97" s="199" t="s">
        <v>1038</v>
      </c>
      <c r="F97" s="199" t="s">
        <v>1039</v>
      </c>
      <c r="G97" s="186"/>
      <c r="H97" s="186"/>
      <c r="I97" s="189"/>
      <c r="J97" s="200">
        <f>BK97</f>
        <v>0</v>
      </c>
      <c r="K97" s="186"/>
      <c r="L97" s="191"/>
      <c r="M97" s="192"/>
      <c r="N97" s="193"/>
      <c r="O97" s="193"/>
      <c r="P97" s="194">
        <f>SUM(P98:P114)</f>
        <v>0</v>
      </c>
      <c r="Q97" s="193"/>
      <c r="R97" s="194">
        <f>SUM(R98:R114)</f>
        <v>0</v>
      </c>
      <c r="S97" s="193"/>
      <c r="T97" s="195">
        <f>SUM(T98:T114)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6" t="s">
        <v>149</v>
      </c>
      <c r="AT97" s="197" t="s">
        <v>73</v>
      </c>
      <c r="AU97" s="197" t="s">
        <v>82</v>
      </c>
      <c r="AY97" s="196" t="s">
        <v>140</v>
      </c>
      <c r="BK97" s="198">
        <f>SUM(BK98:BK114)</f>
        <v>0</v>
      </c>
    </row>
    <row r="98" s="2" customFormat="1" ht="16.5" customHeight="1">
      <c r="A98" s="35"/>
      <c r="B98" s="36"/>
      <c r="C98" s="214" t="s">
        <v>394</v>
      </c>
      <c r="D98" s="214" t="s">
        <v>152</v>
      </c>
      <c r="E98" s="215" t="s">
        <v>1040</v>
      </c>
      <c r="F98" s="216" t="s">
        <v>1041</v>
      </c>
      <c r="G98" s="217" t="s">
        <v>448</v>
      </c>
      <c r="H98" s="218">
        <v>278</v>
      </c>
      <c r="I98" s="219"/>
      <c r="J98" s="220">
        <f>ROUND(I98*H98,2)</f>
        <v>0</v>
      </c>
      <c r="K98" s="216" t="s">
        <v>19</v>
      </c>
      <c r="L98" s="221"/>
      <c r="M98" s="222" t="s">
        <v>19</v>
      </c>
      <c r="N98" s="223" t="s">
        <v>46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230</v>
      </c>
      <c r="AT98" s="212" t="s">
        <v>152</v>
      </c>
      <c r="AU98" s="212" t="s">
        <v>149</v>
      </c>
      <c r="AY98" s="14" t="s">
        <v>140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149</v>
      </c>
      <c r="BK98" s="213">
        <f>ROUND(I98*H98,2)</f>
        <v>0</v>
      </c>
      <c r="BL98" s="14" t="s">
        <v>156</v>
      </c>
      <c r="BM98" s="212" t="s">
        <v>1042</v>
      </c>
    </row>
    <row r="99" s="2" customFormat="1" ht="16.5" customHeight="1">
      <c r="A99" s="35"/>
      <c r="B99" s="36"/>
      <c r="C99" s="214" t="s">
        <v>398</v>
      </c>
      <c r="D99" s="214" t="s">
        <v>152</v>
      </c>
      <c r="E99" s="215" t="s">
        <v>1043</v>
      </c>
      <c r="F99" s="216" t="s">
        <v>1044</v>
      </c>
      <c r="G99" s="217" t="s">
        <v>175</v>
      </c>
      <c r="H99" s="218">
        <v>57</v>
      </c>
      <c r="I99" s="219"/>
      <c r="J99" s="220">
        <f>ROUND(I99*H99,2)</f>
        <v>0</v>
      </c>
      <c r="K99" s="216" t="s">
        <v>19</v>
      </c>
      <c r="L99" s="221"/>
      <c r="M99" s="222" t="s">
        <v>19</v>
      </c>
      <c r="N99" s="223" t="s">
        <v>46</v>
      </c>
      <c r="O99" s="81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230</v>
      </c>
      <c r="AT99" s="212" t="s">
        <v>152</v>
      </c>
      <c r="AU99" s="212" t="s">
        <v>149</v>
      </c>
      <c r="AY99" s="14" t="s">
        <v>140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149</v>
      </c>
      <c r="BK99" s="213">
        <f>ROUND(I99*H99,2)</f>
        <v>0</v>
      </c>
      <c r="BL99" s="14" t="s">
        <v>156</v>
      </c>
      <c r="BM99" s="212" t="s">
        <v>1045</v>
      </c>
    </row>
    <row r="100" s="2" customFormat="1" ht="16.5" customHeight="1">
      <c r="A100" s="35"/>
      <c r="B100" s="36"/>
      <c r="C100" s="214" t="s">
        <v>8</v>
      </c>
      <c r="D100" s="214" t="s">
        <v>152</v>
      </c>
      <c r="E100" s="215" t="s">
        <v>1046</v>
      </c>
      <c r="F100" s="216" t="s">
        <v>1047</v>
      </c>
      <c r="G100" s="217" t="s">
        <v>641</v>
      </c>
      <c r="H100" s="218">
        <v>1</v>
      </c>
      <c r="I100" s="219"/>
      <c r="J100" s="220">
        <f>ROUND(I100*H100,2)</f>
        <v>0</v>
      </c>
      <c r="K100" s="216" t="s">
        <v>19</v>
      </c>
      <c r="L100" s="221"/>
      <c r="M100" s="222" t="s">
        <v>19</v>
      </c>
      <c r="N100" s="223" t="s">
        <v>46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230</v>
      </c>
      <c r="AT100" s="212" t="s">
        <v>152</v>
      </c>
      <c r="AU100" s="212" t="s">
        <v>149</v>
      </c>
      <c r="AY100" s="14" t="s">
        <v>140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149</v>
      </c>
      <c r="BK100" s="213">
        <f>ROUND(I100*H100,2)</f>
        <v>0</v>
      </c>
      <c r="BL100" s="14" t="s">
        <v>156</v>
      </c>
      <c r="BM100" s="212" t="s">
        <v>1048</v>
      </c>
    </row>
    <row r="101" s="2" customFormat="1" ht="16.5" customHeight="1">
      <c r="A101" s="35"/>
      <c r="B101" s="36"/>
      <c r="C101" s="214" t="s">
        <v>327</v>
      </c>
      <c r="D101" s="214" t="s">
        <v>152</v>
      </c>
      <c r="E101" s="215" t="s">
        <v>1049</v>
      </c>
      <c r="F101" s="216" t="s">
        <v>1050</v>
      </c>
      <c r="G101" s="217" t="s">
        <v>448</v>
      </c>
      <c r="H101" s="218">
        <v>13</v>
      </c>
      <c r="I101" s="219"/>
      <c r="J101" s="220">
        <f>ROUND(I101*H101,2)</f>
        <v>0</v>
      </c>
      <c r="K101" s="216" t="s">
        <v>19</v>
      </c>
      <c r="L101" s="221"/>
      <c r="M101" s="222" t="s">
        <v>19</v>
      </c>
      <c r="N101" s="223" t="s">
        <v>46</v>
      </c>
      <c r="O101" s="8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230</v>
      </c>
      <c r="AT101" s="212" t="s">
        <v>152</v>
      </c>
      <c r="AU101" s="212" t="s">
        <v>149</v>
      </c>
      <c r="AY101" s="14" t="s">
        <v>140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149</v>
      </c>
      <c r="BK101" s="213">
        <f>ROUND(I101*H101,2)</f>
        <v>0</v>
      </c>
      <c r="BL101" s="14" t="s">
        <v>156</v>
      </c>
      <c r="BM101" s="212" t="s">
        <v>1051</v>
      </c>
    </row>
    <row r="102" s="2" customFormat="1" ht="16.5" customHeight="1">
      <c r="A102" s="35"/>
      <c r="B102" s="36"/>
      <c r="C102" s="214" t="s">
        <v>332</v>
      </c>
      <c r="D102" s="214" t="s">
        <v>152</v>
      </c>
      <c r="E102" s="215" t="s">
        <v>1052</v>
      </c>
      <c r="F102" s="216" t="s">
        <v>1053</v>
      </c>
      <c r="G102" s="217" t="s">
        <v>641</v>
      </c>
      <c r="H102" s="218">
        <v>10</v>
      </c>
      <c r="I102" s="219"/>
      <c r="J102" s="220">
        <f>ROUND(I102*H102,2)</f>
        <v>0</v>
      </c>
      <c r="K102" s="216" t="s">
        <v>19</v>
      </c>
      <c r="L102" s="221"/>
      <c r="M102" s="222" t="s">
        <v>19</v>
      </c>
      <c r="N102" s="223" t="s">
        <v>46</v>
      </c>
      <c r="O102" s="8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230</v>
      </c>
      <c r="AT102" s="212" t="s">
        <v>152</v>
      </c>
      <c r="AU102" s="212" t="s">
        <v>149</v>
      </c>
      <c r="AY102" s="14" t="s">
        <v>140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149</v>
      </c>
      <c r="BK102" s="213">
        <f>ROUND(I102*H102,2)</f>
        <v>0</v>
      </c>
      <c r="BL102" s="14" t="s">
        <v>156</v>
      </c>
      <c r="BM102" s="212" t="s">
        <v>1054</v>
      </c>
    </row>
    <row r="103" s="2" customFormat="1" ht="16.5" customHeight="1">
      <c r="A103" s="35"/>
      <c r="B103" s="36"/>
      <c r="C103" s="214" t="s">
        <v>337</v>
      </c>
      <c r="D103" s="214" t="s">
        <v>152</v>
      </c>
      <c r="E103" s="215" t="s">
        <v>1055</v>
      </c>
      <c r="F103" s="216" t="s">
        <v>1056</v>
      </c>
      <c r="G103" s="217" t="s">
        <v>641</v>
      </c>
      <c r="H103" s="218">
        <v>1</v>
      </c>
      <c r="I103" s="219"/>
      <c r="J103" s="220">
        <f>ROUND(I103*H103,2)</f>
        <v>0</v>
      </c>
      <c r="K103" s="216" t="s">
        <v>19</v>
      </c>
      <c r="L103" s="221"/>
      <c r="M103" s="222" t="s">
        <v>19</v>
      </c>
      <c r="N103" s="223" t="s">
        <v>46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230</v>
      </c>
      <c r="AT103" s="212" t="s">
        <v>152</v>
      </c>
      <c r="AU103" s="212" t="s">
        <v>149</v>
      </c>
      <c r="AY103" s="14" t="s">
        <v>140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149</v>
      </c>
      <c r="BK103" s="213">
        <f>ROUND(I103*H103,2)</f>
        <v>0</v>
      </c>
      <c r="BL103" s="14" t="s">
        <v>156</v>
      </c>
      <c r="BM103" s="212" t="s">
        <v>1057</v>
      </c>
    </row>
    <row r="104" s="2" customFormat="1" ht="16.5" customHeight="1">
      <c r="A104" s="35"/>
      <c r="B104" s="36"/>
      <c r="C104" s="214" t="s">
        <v>156</v>
      </c>
      <c r="D104" s="214" t="s">
        <v>152</v>
      </c>
      <c r="E104" s="215" t="s">
        <v>1058</v>
      </c>
      <c r="F104" s="216" t="s">
        <v>1059</v>
      </c>
      <c r="G104" s="217" t="s">
        <v>448</v>
      </c>
      <c r="H104" s="218">
        <v>3.98</v>
      </c>
      <c r="I104" s="219"/>
      <c r="J104" s="220">
        <f>ROUND(I104*H104,2)</f>
        <v>0</v>
      </c>
      <c r="K104" s="216" t="s">
        <v>19</v>
      </c>
      <c r="L104" s="221"/>
      <c r="M104" s="222" t="s">
        <v>19</v>
      </c>
      <c r="N104" s="223" t="s">
        <v>46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230</v>
      </c>
      <c r="AT104" s="212" t="s">
        <v>152</v>
      </c>
      <c r="AU104" s="212" t="s">
        <v>149</v>
      </c>
      <c r="AY104" s="14" t="s">
        <v>140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149</v>
      </c>
      <c r="BK104" s="213">
        <f>ROUND(I104*H104,2)</f>
        <v>0</v>
      </c>
      <c r="BL104" s="14" t="s">
        <v>156</v>
      </c>
      <c r="BM104" s="212" t="s">
        <v>1060</v>
      </c>
    </row>
    <row r="105" s="2" customFormat="1" ht="16.5" customHeight="1">
      <c r="A105" s="35"/>
      <c r="B105" s="36"/>
      <c r="C105" s="214" t="s">
        <v>160</v>
      </c>
      <c r="D105" s="214" t="s">
        <v>152</v>
      </c>
      <c r="E105" s="215" t="s">
        <v>1061</v>
      </c>
      <c r="F105" s="216" t="s">
        <v>1062</v>
      </c>
      <c r="G105" s="217" t="s">
        <v>641</v>
      </c>
      <c r="H105" s="218">
        <v>4</v>
      </c>
      <c r="I105" s="219"/>
      <c r="J105" s="220">
        <f>ROUND(I105*H105,2)</f>
        <v>0</v>
      </c>
      <c r="K105" s="216" t="s">
        <v>19</v>
      </c>
      <c r="L105" s="221"/>
      <c r="M105" s="222" t="s">
        <v>19</v>
      </c>
      <c r="N105" s="223" t="s">
        <v>46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230</v>
      </c>
      <c r="AT105" s="212" t="s">
        <v>152</v>
      </c>
      <c r="AU105" s="212" t="s">
        <v>149</v>
      </c>
      <c r="AY105" s="14" t="s">
        <v>140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149</v>
      </c>
      <c r="BK105" s="213">
        <f>ROUND(I105*H105,2)</f>
        <v>0</v>
      </c>
      <c r="BL105" s="14" t="s">
        <v>156</v>
      </c>
      <c r="BM105" s="212" t="s">
        <v>1063</v>
      </c>
    </row>
    <row r="106" s="2" customFormat="1" ht="16.5" customHeight="1">
      <c r="A106" s="35"/>
      <c r="B106" s="36"/>
      <c r="C106" s="214" t="s">
        <v>426</v>
      </c>
      <c r="D106" s="214" t="s">
        <v>152</v>
      </c>
      <c r="E106" s="215" t="s">
        <v>1064</v>
      </c>
      <c r="F106" s="216" t="s">
        <v>1065</v>
      </c>
      <c r="G106" s="217" t="s">
        <v>641</v>
      </c>
      <c r="H106" s="218">
        <v>1</v>
      </c>
      <c r="I106" s="219"/>
      <c r="J106" s="220">
        <f>ROUND(I106*H106,2)</f>
        <v>0</v>
      </c>
      <c r="K106" s="216" t="s">
        <v>19</v>
      </c>
      <c r="L106" s="221"/>
      <c r="M106" s="222" t="s">
        <v>19</v>
      </c>
      <c r="N106" s="223" t="s">
        <v>46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230</v>
      </c>
      <c r="AT106" s="212" t="s">
        <v>152</v>
      </c>
      <c r="AU106" s="212" t="s">
        <v>149</v>
      </c>
      <c r="AY106" s="14" t="s">
        <v>140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149</v>
      </c>
      <c r="BK106" s="213">
        <f>ROUND(I106*H106,2)</f>
        <v>0</v>
      </c>
      <c r="BL106" s="14" t="s">
        <v>156</v>
      </c>
      <c r="BM106" s="212" t="s">
        <v>1066</v>
      </c>
    </row>
    <row r="107" s="2" customFormat="1" ht="16.5" customHeight="1">
      <c r="A107" s="35"/>
      <c r="B107" s="36"/>
      <c r="C107" s="214" t="s">
        <v>430</v>
      </c>
      <c r="D107" s="214" t="s">
        <v>152</v>
      </c>
      <c r="E107" s="215" t="s">
        <v>1067</v>
      </c>
      <c r="F107" s="216" t="s">
        <v>1068</v>
      </c>
      <c r="G107" s="217" t="s">
        <v>641</v>
      </c>
      <c r="H107" s="218">
        <v>1</v>
      </c>
      <c r="I107" s="219"/>
      <c r="J107" s="220">
        <f>ROUND(I107*H107,2)</f>
        <v>0</v>
      </c>
      <c r="K107" s="216" t="s">
        <v>19</v>
      </c>
      <c r="L107" s="221"/>
      <c r="M107" s="222" t="s">
        <v>19</v>
      </c>
      <c r="N107" s="223" t="s">
        <v>46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230</v>
      </c>
      <c r="AT107" s="212" t="s">
        <v>152</v>
      </c>
      <c r="AU107" s="212" t="s">
        <v>149</v>
      </c>
      <c r="AY107" s="14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149</v>
      </c>
      <c r="BK107" s="213">
        <f>ROUND(I107*H107,2)</f>
        <v>0</v>
      </c>
      <c r="BL107" s="14" t="s">
        <v>156</v>
      </c>
      <c r="BM107" s="212" t="s">
        <v>1069</v>
      </c>
    </row>
    <row r="108" s="2" customFormat="1" ht="16.5" customHeight="1">
      <c r="A108" s="35"/>
      <c r="B108" s="36"/>
      <c r="C108" s="214" t="s">
        <v>435</v>
      </c>
      <c r="D108" s="214" t="s">
        <v>152</v>
      </c>
      <c r="E108" s="215" t="s">
        <v>1070</v>
      </c>
      <c r="F108" s="216" t="s">
        <v>1071</v>
      </c>
      <c r="G108" s="217" t="s">
        <v>448</v>
      </c>
      <c r="H108" s="218">
        <v>59</v>
      </c>
      <c r="I108" s="219"/>
      <c r="J108" s="220">
        <f>ROUND(I108*H108,2)</f>
        <v>0</v>
      </c>
      <c r="K108" s="216" t="s">
        <v>19</v>
      </c>
      <c r="L108" s="221"/>
      <c r="M108" s="222" t="s">
        <v>19</v>
      </c>
      <c r="N108" s="223" t="s">
        <v>46</v>
      </c>
      <c r="O108" s="81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230</v>
      </c>
      <c r="AT108" s="212" t="s">
        <v>152</v>
      </c>
      <c r="AU108" s="212" t="s">
        <v>149</v>
      </c>
      <c r="AY108" s="14" t="s">
        <v>140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149</v>
      </c>
      <c r="BK108" s="213">
        <f>ROUND(I108*H108,2)</f>
        <v>0</v>
      </c>
      <c r="BL108" s="14" t="s">
        <v>156</v>
      </c>
      <c r="BM108" s="212" t="s">
        <v>1072</v>
      </c>
    </row>
    <row r="109" s="2" customFormat="1" ht="16.5" customHeight="1">
      <c r="A109" s="35"/>
      <c r="B109" s="36"/>
      <c r="C109" s="214" t="s">
        <v>7</v>
      </c>
      <c r="D109" s="214" t="s">
        <v>152</v>
      </c>
      <c r="E109" s="215" t="s">
        <v>1073</v>
      </c>
      <c r="F109" s="216" t="s">
        <v>1074</v>
      </c>
      <c r="G109" s="217" t="s">
        <v>1075</v>
      </c>
      <c r="H109" s="218">
        <v>3.5</v>
      </c>
      <c r="I109" s="219"/>
      <c r="J109" s="220">
        <f>ROUND(I109*H109,2)</f>
        <v>0</v>
      </c>
      <c r="K109" s="216" t="s">
        <v>19</v>
      </c>
      <c r="L109" s="221"/>
      <c r="M109" s="222" t="s">
        <v>19</v>
      </c>
      <c r="N109" s="223" t="s">
        <v>46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230</v>
      </c>
      <c r="AT109" s="212" t="s">
        <v>152</v>
      </c>
      <c r="AU109" s="212" t="s">
        <v>149</v>
      </c>
      <c r="AY109" s="14" t="s">
        <v>140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149</v>
      </c>
      <c r="BK109" s="213">
        <f>ROUND(I109*H109,2)</f>
        <v>0</v>
      </c>
      <c r="BL109" s="14" t="s">
        <v>156</v>
      </c>
      <c r="BM109" s="212" t="s">
        <v>1076</v>
      </c>
    </row>
    <row r="110" s="2" customFormat="1" ht="16.5" customHeight="1">
      <c r="A110" s="35"/>
      <c r="B110" s="36"/>
      <c r="C110" s="214" t="s">
        <v>346</v>
      </c>
      <c r="D110" s="214" t="s">
        <v>152</v>
      </c>
      <c r="E110" s="215" t="s">
        <v>1077</v>
      </c>
      <c r="F110" s="216" t="s">
        <v>1078</v>
      </c>
      <c r="G110" s="217" t="s">
        <v>641</v>
      </c>
      <c r="H110" s="218">
        <v>5</v>
      </c>
      <c r="I110" s="219"/>
      <c r="J110" s="220">
        <f>ROUND(I110*H110,2)</f>
        <v>0</v>
      </c>
      <c r="K110" s="216" t="s">
        <v>19</v>
      </c>
      <c r="L110" s="221"/>
      <c r="M110" s="222" t="s">
        <v>19</v>
      </c>
      <c r="N110" s="223" t="s">
        <v>46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230</v>
      </c>
      <c r="AT110" s="212" t="s">
        <v>152</v>
      </c>
      <c r="AU110" s="212" t="s">
        <v>149</v>
      </c>
      <c r="AY110" s="14" t="s">
        <v>140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149</v>
      </c>
      <c r="BK110" s="213">
        <f>ROUND(I110*H110,2)</f>
        <v>0</v>
      </c>
      <c r="BL110" s="14" t="s">
        <v>156</v>
      </c>
      <c r="BM110" s="212" t="s">
        <v>1079</v>
      </c>
    </row>
    <row r="111" s="2" customFormat="1" ht="16.5" customHeight="1">
      <c r="A111" s="35"/>
      <c r="B111" s="36"/>
      <c r="C111" s="214" t="s">
        <v>350</v>
      </c>
      <c r="D111" s="214" t="s">
        <v>152</v>
      </c>
      <c r="E111" s="215" t="s">
        <v>1080</v>
      </c>
      <c r="F111" s="216" t="s">
        <v>1081</v>
      </c>
      <c r="G111" s="217" t="s">
        <v>641</v>
      </c>
      <c r="H111" s="218">
        <v>9</v>
      </c>
      <c r="I111" s="219"/>
      <c r="J111" s="220">
        <f>ROUND(I111*H111,2)</f>
        <v>0</v>
      </c>
      <c r="K111" s="216" t="s">
        <v>19</v>
      </c>
      <c r="L111" s="221"/>
      <c r="M111" s="222" t="s">
        <v>19</v>
      </c>
      <c r="N111" s="223" t="s">
        <v>46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230</v>
      </c>
      <c r="AT111" s="212" t="s">
        <v>152</v>
      </c>
      <c r="AU111" s="212" t="s">
        <v>149</v>
      </c>
      <c r="AY111" s="14" t="s">
        <v>140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149</v>
      </c>
      <c r="BK111" s="213">
        <f>ROUND(I111*H111,2)</f>
        <v>0</v>
      </c>
      <c r="BL111" s="14" t="s">
        <v>156</v>
      </c>
      <c r="BM111" s="212" t="s">
        <v>1082</v>
      </c>
    </row>
    <row r="112" s="2" customFormat="1" ht="16.5" customHeight="1">
      <c r="A112" s="35"/>
      <c r="B112" s="36"/>
      <c r="C112" s="214" t="s">
        <v>164</v>
      </c>
      <c r="D112" s="214" t="s">
        <v>152</v>
      </c>
      <c r="E112" s="215" t="s">
        <v>1083</v>
      </c>
      <c r="F112" s="216" t="s">
        <v>1084</v>
      </c>
      <c r="G112" s="217" t="s">
        <v>641</v>
      </c>
      <c r="H112" s="218">
        <v>14</v>
      </c>
      <c r="I112" s="219"/>
      <c r="J112" s="220">
        <f>ROUND(I112*H112,2)</f>
        <v>0</v>
      </c>
      <c r="K112" s="216" t="s">
        <v>19</v>
      </c>
      <c r="L112" s="221"/>
      <c r="M112" s="222" t="s">
        <v>19</v>
      </c>
      <c r="N112" s="223" t="s">
        <v>46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230</v>
      </c>
      <c r="AT112" s="212" t="s">
        <v>152</v>
      </c>
      <c r="AU112" s="212" t="s">
        <v>149</v>
      </c>
      <c r="AY112" s="14" t="s">
        <v>140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149</v>
      </c>
      <c r="BK112" s="213">
        <f>ROUND(I112*H112,2)</f>
        <v>0</v>
      </c>
      <c r="BL112" s="14" t="s">
        <v>156</v>
      </c>
      <c r="BM112" s="212" t="s">
        <v>1085</v>
      </c>
    </row>
    <row r="113" s="2" customFormat="1" ht="16.5" customHeight="1">
      <c r="A113" s="35"/>
      <c r="B113" s="36"/>
      <c r="C113" s="214" t="s">
        <v>168</v>
      </c>
      <c r="D113" s="214" t="s">
        <v>152</v>
      </c>
      <c r="E113" s="215" t="s">
        <v>1086</v>
      </c>
      <c r="F113" s="216" t="s">
        <v>1087</v>
      </c>
      <c r="G113" s="217" t="s">
        <v>641</v>
      </c>
      <c r="H113" s="218">
        <v>5</v>
      </c>
      <c r="I113" s="219"/>
      <c r="J113" s="220">
        <f>ROUND(I113*H113,2)</f>
        <v>0</v>
      </c>
      <c r="K113" s="216" t="s">
        <v>19</v>
      </c>
      <c r="L113" s="221"/>
      <c r="M113" s="222" t="s">
        <v>19</v>
      </c>
      <c r="N113" s="223" t="s">
        <v>46</v>
      </c>
      <c r="O113" s="8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230</v>
      </c>
      <c r="AT113" s="212" t="s">
        <v>152</v>
      </c>
      <c r="AU113" s="212" t="s">
        <v>149</v>
      </c>
      <c r="AY113" s="14" t="s">
        <v>140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149</v>
      </c>
      <c r="BK113" s="213">
        <f>ROUND(I113*H113,2)</f>
        <v>0</v>
      </c>
      <c r="BL113" s="14" t="s">
        <v>156</v>
      </c>
      <c r="BM113" s="212" t="s">
        <v>1088</v>
      </c>
    </row>
    <row r="114" s="2" customFormat="1" ht="24.15" customHeight="1">
      <c r="A114" s="35"/>
      <c r="B114" s="36"/>
      <c r="C114" s="201" t="s">
        <v>172</v>
      </c>
      <c r="D114" s="201" t="s">
        <v>144</v>
      </c>
      <c r="E114" s="202" t="s">
        <v>1089</v>
      </c>
      <c r="F114" s="203" t="s">
        <v>1090</v>
      </c>
      <c r="G114" s="204" t="s">
        <v>965</v>
      </c>
      <c r="H114" s="205">
        <v>40</v>
      </c>
      <c r="I114" s="206"/>
      <c r="J114" s="207">
        <f>ROUND(I114*H114,2)</f>
        <v>0</v>
      </c>
      <c r="K114" s="203" t="s">
        <v>19</v>
      </c>
      <c r="L114" s="41"/>
      <c r="M114" s="208" t="s">
        <v>19</v>
      </c>
      <c r="N114" s="209" t="s">
        <v>46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156</v>
      </c>
      <c r="AT114" s="212" t="s">
        <v>144</v>
      </c>
      <c r="AU114" s="212" t="s">
        <v>149</v>
      </c>
      <c r="AY114" s="14" t="s">
        <v>140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149</v>
      </c>
      <c r="BK114" s="213">
        <f>ROUND(I114*H114,2)</f>
        <v>0</v>
      </c>
      <c r="BL114" s="14" t="s">
        <v>156</v>
      </c>
      <c r="BM114" s="212" t="s">
        <v>1091</v>
      </c>
    </row>
    <row r="115" s="12" customFormat="1" ht="22.8" customHeight="1">
      <c r="A115" s="12"/>
      <c r="B115" s="185"/>
      <c r="C115" s="186"/>
      <c r="D115" s="187" t="s">
        <v>73</v>
      </c>
      <c r="E115" s="199" t="s">
        <v>1092</v>
      </c>
      <c r="F115" s="199" t="s">
        <v>1093</v>
      </c>
      <c r="G115" s="186"/>
      <c r="H115" s="186"/>
      <c r="I115" s="189"/>
      <c r="J115" s="200">
        <f>BK115</f>
        <v>0</v>
      </c>
      <c r="K115" s="186"/>
      <c r="L115" s="191"/>
      <c r="M115" s="192"/>
      <c r="N115" s="193"/>
      <c r="O115" s="193"/>
      <c r="P115" s="194">
        <f>SUM(P116:P123)</f>
        <v>0</v>
      </c>
      <c r="Q115" s="193"/>
      <c r="R115" s="194">
        <f>SUM(R116:R123)</f>
        <v>0</v>
      </c>
      <c r="S115" s="193"/>
      <c r="T115" s="195">
        <f>SUM(T116:T123)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6" t="s">
        <v>82</v>
      </c>
      <c r="AT115" s="197" t="s">
        <v>73</v>
      </c>
      <c r="AU115" s="197" t="s">
        <v>82</v>
      </c>
      <c r="AY115" s="196" t="s">
        <v>140</v>
      </c>
      <c r="BK115" s="198">
        <f>SUM(BK116:BK123)</f>
        <v>0</v>
      </c>
    </row>
    <row r="116" s="2" customFormat="1" ht="16.5" customHeight="1">
      <c r="A116" s="35"/>
      <c r="B116" s="36"/>
      <c r="C116" s="201" t="s">
        <v>177</v>
      </c>
      <c r="D116" s="201" t="s">
        <v>144</v>
      </c>
      <c r="E116" s="202" t="s">
        <v>1094</v>
      </c>
      <c r="F116" s="203" t="s">
        <v>1095</v>
      </c>
      <c r="G116" s="204" t="s">
        <v>664</v>
      </c>
      <c r="H116" s="205">
        <v>1</v>
      </c>
      <c r="I116" s="206"/>
      <c r="J116" s="207">
        <f>ROUND(I116*H116,2)</f>
        <v>0</v>
      </c>
      <c r="K116" s="203" t="s">
        <v>19</v>
      </c>
      <c r="L116" s="41"/>
      <c r="M116" s="208" t="s">
        <v>19</v>
      </c>
      <c r="N116" s="209" t="s">
        <v>46</v>
      </c>
      <c r="O116" s="81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148</v>
      </c>
      <c r="AT116" s="212" t="s">
        <v>144</v>
      </c>
      <c r="AU116" s="212" t="s">
        <v>149</v>
      </c>
      <c r="AY116" s="14" t="s">
        <v>140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149</v>
      </c>
      <c r="BK116" s="213">
        <f>ROUND(I116*H116,2)</f>
        <v>0</v>
      </c>
      <c r="BL116" s="14" t="s">
        <v>148</v>
      </c>
      <c r="BM116" s="212" t="s">
        <v>1096</v>
      </c>
    </row>
    <row r="117" s="2" customFormat="1" ht="16.5" customHeight="1">
      <c r="A117" s="35"/>
      <c r="B117" s="36"/>
      <c r="C117" s="201" t="s">
        <v>184</v>
      </c>
      <c r="D117" s="201" t="s">
        <v>144</v>
      </c>
      <c r="E117" s="202" t="s">
        <v>1097</v>
      </c>
      <c r="F117" s="203" t="s">
        <v>1098</v>
      </c>
      <c r="G117" s="204" t="s">
        <v>664</v>
      </c>
      <c r="H117" s="205">
        <v>1</v>
      </c>
      <c r="I117" s="206"/>
      <c r="J117" s="207">
        <f>ROUND(I117*H117,2)</f>
        <v>0</v>
      </c>
      <c r="K117" s="203" t="s">
        <v>19</v>
      </c>
      <c r="L117" s="41"/>
      <c r="M117" s="208" t="s">
        <v>19</v>
      </c>
      <c r="N117" s="209" t="s">
        <v>46</v>
      </c>
      <c r="O117" s="81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148</v>
      </c>
      <c r="AT117" s="212" t="s">
        <v>144</v>
      </c>
      <c r="AU117" s="212" t="s">
        <v>149</v>
      </c>
      <c r="AY117" s="14" t="s">
        <v>140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149</v>
      </c>
      <c r="BK117" s="213">
        <f>ROUND(I117*H117,2)</f>
        <v>0</v>
      </c>
      <c r="BL117" s="14" t="s">
        <v>148</v>
      </c>
      <c r="BM117" s="212" t="s">
        <v>1099</v>
      </c>
    </row>
    <row r="118" s="2" customFormat="1" ht="16.5" customHeight="1">
      <c r="A118" s="35"/>
      <c r="B118" s="36"/>
      <c r="C118" s="201" t="s">
        <v>661</v>
      </c>
      <c r="D118" s="201" t="s">
        <v>144</v>
      </c>
      <c r="E118" s="202" t="s">
        <v>1100</v>
      </c>
      <c r="F118" s="203" t="s">
        <v>1101</v>
      </c>
      <c r="G118" s="204" t="s">
        <v>664</v>
      </c>
      <c r="H118" s="205">
        <v>1</v>
      </c>
      <c r="I118" s="206"/>
      <c r="J118" s="207">
        <f>ROUND(I118*H118,2)</f>
        <v>0</v>
      </c>
      <c r="K118" s="203" t="s">
        <v>19</v>
      </c>
      <c r="L118" s="41"/>
      <c r="M118" s="208" t="s">
        <v>19</v>
      </c>
      <c r="N118" s="209" t="s">
        <v>46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148</v>
      </c>
      <c r="AT118" s="212" t="s">
        <v>144</v>
      </c>
      <c r="AU118" s="212" t="s">
        <v>149</v>
      </c>
      <c r="AY118" s="14" t="s">
        <v>140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149</v>
      </c>
      <c r="BK118" s="213">
        <f>ROUND(I118*H118,2)</f>
        <v>0</v>
      </c>
      <c r="BL118" s="14" t="s">
        <v>148</v>
      </c>
      <c r="BM118" s="212" t="s">
        <v>1102</v>
      </c>
    </row>
    <row r="119" s="2" customFormat="1" ht="16.5" customHeight="1">
      <c r="A119" s="35"/>
      <c r="B119" s="36"/>
      <c r="C119" s="201" t="s">
        <v>666</v>
      </c>
      <c r="D119" s="201" t="s">
        <v>144</v>
      </c>
      <c r="E119" s="202" t="s">
        <v>1103</v>
      </c>
      <c r="F119" s="203" t="s">
        <v>1104</v>
      </c>
      <c r="G119" s="204" t="s">
        <v>664</v>
      </c>
      <c r="H119" s="205">
        <v>1</v>
      </c>
      <c r="I119" s="206"/>
      <c r="J119" s="207">
        <f>ROUND(I119*H119,2)</f>
        <v>0</v>
      </c>
      <c r="K119" s="203" t="s">
        <v>19</v>
      </c>
      <c r="L119" s="41"/>
      <c r="M119" s="208" t="s">
        <v>19</v>
      </c>
      <c r="N119" s="209" t="s">
        <v>46</v>
      </c>
      <c r="O119" s="81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148</v>
      </c>
      <c r="AT119" s="212" t="s">
        <v>144</v>
      </c>
      <c r="AU119" s="212" t="s">
        <v>149</v>
      </c>
      <c r="AY119" s="14" t="s">
        <v>140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149</v>
      </c>
      <c r="BK119" s="213">
        <f>ROUND(I119*H119,2)</f>
        <v>0</v>
      </c>
      <c r="BL119" s="14" t="s">
        <v>148</v>
      </c>
      <c r="BM119" s="212" t="s">
        <v>1105</v>
      </c>
    </row>
    <row r="120" s="2" customFormat="1" ht="16.5" customHeight="1">
      <c r="A120" s="35"/>
      <c r="B120" s="36"/>
      <c r="C120" s="201" t="s">
        <v>670</v>
      </c>
      <c r="D120" s="201" t="s">
        <v>144</v>
      </c>
      <c r="E120" s="202" t="s">
        <v>1106</v>
      </c>
      <c r="F120" s="203" t="s">
        <v>1107</v>
      </c>
      <c r="G120" s="204" t="s">
        <v>664</v>
      </c>
      <c r="H120" s="205">
        <v>1</v>
      </c>
      <c r="I120" s="206"/>
      <c r="J120" s="207">
        <f>ROUND(I120*H120,2)</f>
        <v>0</v>
      </c>
      <c r="K120" s="203" t="s">
        <v>19</v>
      </c>
      <c r="L120" s="41"/>
      <c r="M120" s="208" t="s">
        <v>19</v>
      </c>
      <c r="N120" s="209" t="s">
        <v>46</v>
      </c>
      <c r="O120" s="8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148</v>
      </c>
      <c r="AT120" s="212" t="s">
        <v>144</v>
      </c>
      <c r="AU120" s="212" t="s">
        <v>149</v>
      </c>
      <c r="AY120" s="14" t="s">
        <v>140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149</v>
      </c>
      <c r="BK120" s="213">
        <f>ROUND(I120*H120,2)</f>
        <v>0</v>
      </c>
      <c r="BL120" s="14" t="s">
        <v>148</v>
      </c>
      <c r="BM120" s="212" t="s">
        <v>1108</v>
      </c>
    </row>
    <row r="121" s="2" customFormat="1" ht="16.5" customHeight="1">
      <c r="A121" s="35"/>
      <c r="B121" s="36"/>
      <c r="C121" s="201" t="s">
        <v>230</v>
      </c>
      <c r="D121" s="201" t="s">
        <v>144</v>
      </c>
      <c r="E121" s="202" t="s">
        <v>1109</v>
      </c>
      <c r="F121" s="203" t="s">
        <v>1110</v>
      </c>
      <c r="G121" s="204" t="s">
        <v>664</v>
      </c>
      <c r="H121" s="205">
        <v>1</v>
      </c>
      <c r="I121" s="206"/>
      <c r="J121" s="207">
        <f>ROUND(I121*H121,2)</f>
        <v>0</v>
      </c>
      <c r="K121" s="203" t="s">
        <v>19</v>
      </c>
      <c r="L121" s="41"/>
      <c r="M121" s="208" t="s">
        <v>19</v>
      </c>
      <c r="N121" s="209" t="s">
        <v>46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148</v>
      </c>
      <c r="AT121" s="212" t="s">
        <v>144</v>
      </c>
      <c r="AU121" s="212" t="s">
        <v>149</v>
      </c>
      <c r="AY121" s="14" t="s">
        <v>140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149</v>
      </c>
      <c r="BK121" s="213">
        <f>ROUND(I121*H121,2)</f>
        <v>0</v>
      </c>
      <c r="BL121" s="14" t="s">
        <v>148</v>
      </c>
      <c r="BM121" s="212" t="s">
        <v>1111</v>
      </c>
    </row>
    <row r="122" s="2" customFormat="1" ht="16.5" customHeight="1">
      <c r="A122" s="35"/>
      <c r="B122" s="36"/>
      <c r="C122" s="201" t="s">
        <v>678</v>
      </c>
      <c r="D122" s="201" t="s">
        <v>144</v>
      </c>
      <c r="E122" s="202" t="s">
        <v>1112</v>
      </c>
      <c r="F122" s="203" t="s">
        <v>1113</v>
      </c>
      <c r="G122" s="204" t="s">
        <v>664</v>
      </c>
      <c r="H122" s="205">
        <v>1</v>
      </c>
      <c r="I122" s="206"/>
      <c r="J122" s="207">
        <f>ROUND(I122*H122,2)</f>
        <v>0</v>
      </c>
      <c r="K122" s="203" t="s">
        <v>19</v>
      </c>
      <c r="L122" s="41"/>
      <c r="M122" s="208" t="s">
        <v>19</v>
      </c>
      <c r="N122" s="209" t="s">
        <v>46</v>
      </c>
      <c r="O122" s="81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148</v>
      </c>
      <c r="AT122" s="212" t="s">
        <v>144</v>
      </c>
      <c r="AU122" s="212" t="s">
        <v>149</v>
      </c>
      <c r="AY122" s="14" t="s">
        <v>140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149</v>
      </c>
      <c r="BK122" s="213">
        <f>ROUND(I122*H122,2)</f>
        <v>0</v>
      </c>
      <c r="BL122" s="14" t="s">
        <v>148</v>
      </c>
      <c r="BM122" s="212" t="s">
        <v>1114</v>
      </c>
    </row>
    <row r="123" s="2" customFormat="1" ht="24.15" customHeight="1">
      <c r="A123" s="35"/>
      <c r="B123" s="36"/>
      <c r="C123" s="201" t="s">
        <v>682</v>
      </c>
      <c r="D123" s="201" t="s">
        <v>144</v>
      </c>
      <c r="E123" s="202" t="s">
        <v>1115</v>
      </c>
      <c r="F123" s="203" t="s">
        <v>1116</v>
      </c>
      <c r="G123" s="204" t="s">
        <v>965</v>
      </c>
      <c r="H123" s="205">
        <v>6</v>
      </c>
      <c r="I123" s="206"/>
      <c r="J123" s="207">
        <f>ROUND(I123*H123,2)</f>
        <v>0</v>
      </c>
      <c r="K123" s="203" t="s">
        <v>19</v>
      </c>
      <c r="L123" s="41"/>
      <c r="M123" s="233" t="s">
        <v>19</v>
      </c>
      <c r="N123" s="234" t="s">
        <v>46</v>
      </c>
      <c r="O123" s="231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148</v>
      </c>
      <c r="AT123" s="212" t="s">
        <v>144</v>
      </c>
      <c r="AU123" s="212" t="s">
        <v>149</v>
      </c>
      <c r="AY123" s="14" t="s">
        <v>140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149</v>
      </c>
      <c r="BK123" s="213">
        <f>ROUND(I123*H123,2)</f>
        <v>0</v>
      </c>
      <c r="BL123" s="14" t="s">
        <v>148</v>
      </c>
      <c r="BM123" s="212" t="s">
        <v>1117</v>
      </c>
    </row>
    <row r="124" s="2" customFormat="1" ht="6.96" customHeight="1">
      <c r="A124" s="35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Wn4DnTS+F0wmHF7itwJgUIo6S0JCQtPbfw1qkhqhQ1x15U359WCKRxliqLcmswdFvJZWQks9uIMHIcgDx559jA==" hashValue="H5ePwoUTrM5/rjWt673MTrrs+ui64w4qX+Rdz5WPsmUUrVNk300RsN5JXV9z9LRFeHa0NkjHjtaqjXV7IrlOxg==" algorithmName="SHA-512" password="CC35"/>
  <autoFilter ref="C83:K12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1118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ROUND(J85,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ROUND((SUM(BE85:BE107)),  2)</f>
        <v>0</v>
      </c>
      <c r="G33" s="35"/>
      <c r="H33" s="35"/>
      <c r="I33" s="145">
        <v>0.20999999999999999</v>
      </c>
      <c r="J33" s="144">
        <f>ROUND(((SUM(BE85:BE107))*I33),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ROUND((SUM(BF85:BF107)),  2)</f>
        <v>0</v>
      </c>
      <c r="G34" s="35"/>
      <c r="H34" s="35"/>
      <c r="I34" s="145">
        <v>0.12</v>
      </c>
      <c r="J34" s="144">
        <f>ROUND(((SUM(BF85:BF107))*I34),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ROUND((SUM(BG85:BG107)),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ROUND((SUM(BH85:BH107)),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ROUND((SUM(BI85:BI107)),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2025-109-3-19 - VRN - vedlejší rozpočtové náklady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1119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1120</v>
      </c>
      <c r="E61" s="171"/>
      <c r="F61" s="171"/>
      <c r="G61" s="171"/>
      <c r="H61" s="171"/>
      <c r="I61" s="171"/>
      <c r="J61" s="172">
        <f>J87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1121</v>
      </c>
      <c r="E62" s="171"/>
      <c r="F62" s="171"/>
      <c r="G62" s="171"/>
      <c r="H62" s="171"/>
      <c r="I62" s="171"/>
      <c r="J62" s="172">
        <f>J90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1122</v>
      </c>
      <c r="E63" s="171"/>
      <c r="F63" s="171"/>
      <c r="G63" s="171"/>
      <c r="H63" s="171"/>
      <c r="I63" s="171"/>
      <c r="J63" s="172">
        <f>J95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68"/>
      <c r="C64" s="169"/>
      <c r="D64" s="170" t="s">
        <v>1123</v>
      </c>
      <c r="E64" s="171"/>
      <c r="F64" s="171"/>
      <c r="G64" s="171"/>
      <c r="H64" s="171"/>
      <c r="I64" s="171"/>
      <c r="J64" s="172">
        <f>J102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1124</v>
      </c>
      <c r="E65" s="171"/>
      <c r="F65" s="171"/>
      <c r="G65" s="171"/>
      <c r="H65" s="171"/>
      <c r="I65" s="171"/>
      <c r="J65" s="172">
        <f>J105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125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57" t="str">
        <f>E7</f>
        <v>SK Modřany - byt správce</v>
      </c>
      <c r="F75" s="29"/>
      <c r="G75" s="29"/>
      <c r="H75" s="29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112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>2025-109-3-19 - VRN - vedlejší rozpočtové náklady</v>
      </c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>Komořanská - 47, Praha 4 - Modřany</v>
      </c>
      <c r="G79" s="37"/>
      <c r="H79" s="37"/>
      <c r="I79" s="29" t="s">
        <v>23</v>
      </c>
      <c r="J79" s="69" t="str">
        <f>IF(J12="","",J12)</f>
        <v>23. 7. 2025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40.05" customHeight="1">
      <c r="A81" s="35"/>
      <c r="B81" s="36"/>
      <c r="C81" s="29" t="s">
        <v>25</v>
      </c>
      <c r="D81" s="37"/>
      <c r="E81" s="37"/>
      <c r="F81" s="24" t="str">
        <f>E15</f>
        <v>Sportovní klub Modřany,Komořanská 47, Praha 4</v>
      </c>
      <c r="G81" s="37"/>
      <c r="H81" s="37"/>
      <c r="I81" s="29" t="s">
        <v>32</v>
      </c>
      <c r="J81" s="33" t="str">
        <f>E21</f>
        <v>ASLB spol.s.r.o.Fikarova 2157/1, Praha 4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30</v>
      </c>
      <c r="D82" s="37"/>
      <c r="E82" s="37"/>
      <c r="F82" s="24" t="str">
        <f>IF(E18="","",E18)</f>
        <v>Vyplň údaj</v>
      </c>
      <c r="G82" s="37"/>
      <c r="H82" s="37"/>
      <c r="I82" s="29" t="s">
        <v>36</v>
      </c>
      <c r="J82" s="33" t="str">
        <f>E24</f>
        <v xml:space="preserve"> 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1" customFormat="1" ht="29.28" customHeight="1">
      <c r="A84" s="174"/>
      <c r="B84" s="175"/>
      <c r="C84" s="176" t="s">
        <v>126</v>
      </c>
      <c r="D84" s="177" t="s">
        <v>59</v>
      </c>
      <c r="E84" s="177" t="s">
        <v>55</v>
      </c>
      <c r="F84" s="177" t="s">
        <v>56</v>
      </c>
      <c r="G84" s="177" t="s">
        <v>127</v>
      </c>
      <c r="H84" s="177" t="s">
        <v>128</v>
      </c>
      <c r="I84" s="177" t="s">
        <v>129</v>
      </c>
      <c r="J84" s="177" t="s">
        <v>117</v>
      </c>
      <c r="K84" s="178" t="s">
        <v>130</v>
      </c>
      <c r="L84" s="179"/>
      <c r="M84" s="89" t="s">
        <v>19</v>
      </c>
      <c r="N84" s="90" t="s">
        <v>44</v>
      </c>
      <c r="O84" s="90" t="s">
        <v>131</v>
      </c>
      <c r="P84" s="90" t="s">
        <v>132</v>
      </c>
      <c r="Q84" s="90" t="s">
        <v>133</v>
      </c>
      <c r="R84" s="90" t="s">
        <v>134</v>
      </c>
      <c r="S84" s="90" t="s">
        <v>135</v>
      </c>
      <c r="T84" s="91" t="s">
        <v>136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5"/>
      <c r="B85" s="36"/>
      <c r="C85" s="96" t="s">
        <v>137</v>
      </c>
      <c r="D85" s="37"/>
      <c r="E85" s="37"/>
      <c r="F85" s="37"/>
      <c r="G85" s="37"/>
      <c r="H85" s="37"/>
      <c r="I85" s="37"/>
      <c r="J85" s="180">
        <f>BK85</f>
        <v>0</v>
      </c>
      <c r="K85" s="37"/>
      <c r="L85" s="41"/>
      <c r="M85" s="92"/>
      <c r="N85" s="181"/>
      <c r="O85" s="93"/>
      <c r="P85" s="182">
        <f>P86</f>
        <v>0</v>
      </c>
      <c r="Q85" s="93"/>
      <c r="R85" s="182">
        <f>R86</f>
        <v>0</v>
      </c>
      <c r="S85" s="93"/>
      <c r="T85" s="183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118</v>
      </c>
      <c r="BK85" s="184">
        <f>BK86</f>
        <v>0</v>
      </c>
    </row>
    <row r="86" s="12" customFormat="1" ht="25.92" customHeight="1">
      <c r="A86" s="12"/>
      <c r="B86" s="185"/>
      <c r="C86" s="186"/>
      <c r="D86" s="187" t="s">
        <v>73</v>
      </c>
      <c r="E86" s="188" t="s">
        <v>1125</v>
      </c>
      <c r="F86" s="188" t="s">
        <v>1126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P87+P90+P95+P102+P105</f>
        <v>0</v>
      </c>
      <c r="Q86" s="193"/>
      <c r="R86" s="194">
        <f>R87+R90+R95+R102+R105</f>
        <v>0</v>
      </c>
      <c r="S86" s="193"/>
      <c r="T86" s="195">
        <f>T87+T90+T95+T102+T105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270</v>
      </c>
      <c r="AT86" s="197" t="s">
        <v>73</v>
      </c>
      <c r="AU86" s="197" t="s">
        <v>74</v>
      </c>
      <c r="AY86" s="196" t="s">
        <v>140</v>
      </c>
      <c r="BK86" s="198">
        <f>BK87+BK90+BK95+BK102+BK105</f>
        <v>0</v>
      </c>
    </row>
    <row r="87" s="12" customFormat="1" ht="22.8" customHeight="1">
      <c r="A87" s="12"/>
      <c r="B87" s="185"/>
      <c r="C87" s="186"/>
      <c r="D87" s="187" t="s">
        <v>73</v>
      </c>
      <c r="E87" s="199" t="s">
        <v>1127</v>
      </c>
      <c r="F87" s="199" t="s">
        <v>1128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SUM(P88:P89)</f>
        <v>0</v>
      </c>
      <c r="Q87" s="193"/>
      <c r="R87" s="194">
        <f>SUM(R88:R89)</f>
        <v>0</v>
      </c>
      <c r="S87" s="193"/>
      <c r="T87" s="195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270</v>
      </c>
      <c r="AT87" s="197" t="s">
        <v>73</v>
      </c>
      <c r="AU87" s="197" t="s">
        <v>82</v>
      </c>
      <c r="AY87" s="196" t="s">
        <v>140</v>
      </c>
      <c r="BK87" s="198">
        <f>SUM(BK88:BK89)</f>
        <v>0</v>
      </c>
    </row>
    <row r="88" s="2" customFormat="1" ht="16.5" customHeight="1">
      <c r="A88" s="35"/>
      <c r="B88" s="36"/>
      <c r="C88" s="201" t="s">
        <v>82</v>
      </c>
      <c r="D88" s="201" t="s">
        <v>144</v>
      </c>
      <c r="E88" s="202" t="s">
        <v>1129</v>
      </c>
      <c r="F88" s="203" t="s">
        <v>1130</v>
      </c>
      <c r="G88" s="204" t="s">
        <v>641</v>
      </c>
      <c r="H88" s="205">
        <v>1</v>
      </c>
      <c r="I88" s="206"/>
      <c r="J88" s="207">
        <f>ROUND(I88*H88,2)</f>
        <v>0</v>
      </c>
      <c r="K88" s="203" t="s">
        <v>188</v>
      </c>
      <c r="L88" s="41"/>
      <c r="M88" s="208" t="s">
        <v>19</v>
      </c>
      <c r="N88" s="209" t="s">
        <v>46</v>
      </c>
      <c r="O88" s="81"/>
      <c r="P88" s="210">
        <f>O88*H88</f>
        <v>0</v>
      </c>
      <c r="Q88" s="210">
        <v>0</v>
      </c>
      <c r="R88" s="210">
        <f>Q88*H88</f>
        <v>0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1131</v>
      </c>
      <c r="AT88" s="212" t="s">
        <v>144</v>
      </c>
      <c r="AU88" s="212" t="s">
        <v>149</v>
      </c>
      <c r="AY88" s="14" t="s">
        <v>140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149</v>
      </c>
      <c r="BK88" s="213">
        <f>ROUND(I88*H88,2)</f>
        <v>0</v>
      </c>
      <c r="BL88" s="14" t="s">
        <v>1131</v>
      </c>
      <c r="BM88" s="212" t="s">
        <v>1132</v>
      </c>
    </row>
    <row r="89" s="2" customFormat="1">
      <c r="A89" s="35"/>
      <c r="B89" s="36"/>
      <c r="C89" s="37"/>
      <c r="D89" s="224" t="s">
        <v>182</v>
      </c>
      <c r="E89" s="37"/>
      <c r="F89" s="225" t="s">
        <v>1133</v>
      </c>
      <c r="G89" s="37"/>
      <c r="H89" s="37"/>
      <c r="I89" s="226"/>
      <c r="J89" s="37"/>
      <c r="K89" s="37"/>
      <c r="L89" s="41"/>
      <c r="M89" s="227"/>
      <c r="N89" s="22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182</v>
      </c>
      <c r="AU89" s="14" t="s">
        <v>149</v>
      </c>
    </row>
    <row r="90" s="12" customFormat="1" ht="22.8" customHeight="1">
      <c r="A90" s="12"/>
      <c r="B90" s="185"/>
      <c r="C90" s="186"/>
      <c r="D90" s="187" t="s">
        <v>73</v>
      </c>
      <c r="E90" s="199" t="s">
        <v>1134</v>
      </c>
      <c r="F90" s="199" t="s">
        <v>1135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SUM(P91:P94)</f>
        <v>0</v>
      </c>
      <c r="Q90" s="193"/>
      <c r="R90" s="194">
        <f>SUM(R91:R94)</f>
        <v>0</v>
      </c>
      <c r="S90" s="193"/>
      <c r="T90" s="195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270</v>
      </c>
      <c r="AT90" s="197" t="s">
        <v>73</v>
      </c>
      <c r="AU90" s="197" t="s">
        <v>82</v>
      </c>
      <c r="AY90" s="196" t="s">
        <v>140</v>
      </c>
      <c r="BK90" s="198">
        <f>SUM(BK91:BK94)</f>
        <v>0</v>
      </c>
    </row>
    <row r="91" s="2" customFormat="1" ht="16.5" customHeight="1">
      <c r="A91" s="35"/>
      <c r="B91" s="36"/>
      <c r="C91" s="201" t="s">
        <v>149</v>
      </c>
      <c r="D91" s="201" t="s">
        <v>144</v>
      </c>
      <c r="E91" s="202" t="s">
        <v>1136</v>
      </c>
      <c r="F91" s="203" t="s">
        <v>1135</v>
      </c>
      <c r="G91" s="204" t="s">
        <v>976</v>
      </c>
      <c r="H91" s="237"/>
      <c r="I91" s="206"/>
      <c r="J91" s="207">
        <f>ROUND(I91*H91,2)</f>
        <v>0</v>
      </c>
      <c r="K91" s="203" t="s">
        <v>188</v>
      </c>
      <c r="L91" s="41"/>
      <c r="M91" s="208" t="s">
        <v>19</v>
      </c>
      <c r="N91" s="209" t="s">
        <v>46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1131</v>
      </c>
      <c r="AT91" s="212" t="s">
        <v>144</v>
      </c>
      <c r="AU91" s="212" t="s">
        <v>149</v>
      </c>
      <c r="AY91" s="14" t="s">
        <v>140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149</v>
      </c>
      <c r="BK91" s="213">
        <f>ROUND(I91*H91,2)</f>
        <v>0</v>
      </c>
      <c r="BL91" s="14" t="s">
        <v>1131</v>
      </c>
      <c r="BM91" s="212" t="s">
        <v>1137</v>
      </c>
    </row>
    <row r="92" s="2" customFormat="1">
      <c r="A92" s="35"/>
      <c r="B92" s="36"/>
      <c r="C92" s="37"/>
      <c r="D92" s="224" t="s">
        <v>182</v>
      </c>
      <c r="E92" s="37"/>
      <c r="F92" s="225" t="s">
        <v>1138</v>
      </c>
      <c r="G92" s="37"/>
      <c r="H92" s="37"/>
      <c r="I92" s="226"/>
      <c r="J92" s="37"/>
      <c r="K92" s="37"/>
      <c r="L92" s="41"/>
      <c r="M92" s="227"/>
      <c r="N92" s="22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182</v>
      </c>
      <c r="AU92" s="14" t="s">
        <v>149</v>
      </c>
    </row>
    <row r="93" s="2" customFormat="1" ht="16.5" customHeight="1">
      <c r="A93" s="35"/>
      <c r="B93" s="36"/>
      <c r="C93" s="201" t="s">
        <v>261</v>
      </c>
      <c r="D93" s="201" t="s">
        <v>144</v>
      </c>
      <c r="E93" s="202" t="s">
        <v>1139</v>
      </c>
      <c r="F93" s="203" t="s">
        <v>1140</v>
      </c>
      <c r="G93" s="204" t="s">
        <v>641</v>
      </c>
      <c r="H93" s="205">
        <v>1</v>
      </c>
      <c r="I93" s="206"/>
      <c r="J93" s="207">
        <f>ROUND(I93*H93,2)</f>
        <v>0</v>
      </c>
      <c r="K93" s="203" t="s">
        <v>188</v>
      </c>
      <c r="L93" s="41"/>
      <c r="M93" s="208" t="s">
        <v>19</v>
      </c>
      <c r="N93" s="209" t="s">
        <v>46</v>
      </c>
      <c r="O93" s="8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1131</v>
      </c>
      <c r="AT93" s="212" t="s">
        <v>144</v>
      </c>
      <c r="AU93" s="212" t="s">
        <v>149</v>
      </c>
      <c r="AY93" s="14" t="s">
        <v>140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149</v>
      </c>
      <c r="BK93" s="213">
        <f>ROUND(I93*H93,2)</f>
        <v>0</v>
      </c>
      <c r="BL93" s="14" t="s">
        <v>1131</v>
      </c>
      <c r="BM93" s="212" t="s">
        <v>1141</v>
      </c>
    </row>
    <row r="94" s="2" customFormat="1">
      <c r="A94" s="35"/>
      <c r="B94" s="36"/>
      <c r="C94" s="37"/>
      <c r="D94" s="224" t="s">
        <v>182</v>
      </c>
      <c r="E94" s="37"/>
      <c r="F94" s="225" t="s">
        <v>1142</v>
      </c>
      <c r="G94" s="37"/>
      <c r="H94" s="37"/>
      <c r="I94" s="226"/>
      <c r="J94" s="37"/>
      <c r="K94" s="37"/>
      <c r="L94" s="41"/>
      <c r="M94" s="227"/>
      <c r="N94" s="228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182</v>
      </c>
      <c r="AU94" s="14" t="s">
        <v>149</v>
      </c>
    </row>
    <row r="95" s="12" customFormat="1" ht="22.8" customHeight="1">
      <c r="A95" s="12"/>
      <c r="B95" s="185"/>
      <c r="C95" s="186"/>
      <c r="D95" s="187" t="s">
        <v>73</v>
      </c>
      <c r="E95" s="199" t="s">
        <v>1143</v>
      </c>
      <c r="F95" s="199" t="s">
        <v>1144</v>
      </c>
      <c r="G95" s="186"/>
      <c r="H95" s="186"/>
      <c r="I95" s="189"/>
      <c r="J95" s="200">
        <f>BK95</f>
        <v>0</v>
      </c>
      <c r="K95" s="186"/>
      <c r="L95" s="191"/>
      <c r="M95" s="192"/>
      <c r="N95" s="193"/>
      <c r="O95" s="193"/>
      <c r="P95" s="194">
        <f>SUM(P96:P101)</f>
        <v>0</v>
      </c>
      <c r="Q95" s="193"/>
      <c r="R95" s="194">
        <f>SUM(R96:R101)</f>
        <v>0</v>
      </c>
      <c r="S95" s="193"/>
      <c r="T95" s="195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6" t="s">
        <v>270</v>
      </c>
      <c r="AT95" s="197" t="s">
        <v>73</v>
      </c>
      <c r="AU95" s="197" t="s">
        <v>82</v>
      </c>
      <c r="AY95" s="196" t="s">
        <v>140</v>
      </c>
      <c r="BK95" s="198">
        <f>SUM(BK96:BK101)</f>
        <v>0</v>
      </c>
    </row>
    <row r="96" s="2" customFormat="1" ht="16.5" customHeight="1">
      <c r="A96" s="35"/>
      <c r="B96" s="36"/>
      <c r="C96" s="201" t="s">
        <v>148</v>
      </c>
      <c r="D96" s="201" t="s">
        <v>144</v>
      </c>
      <c r="E96" s="202" t="s">
        <v>1145</v>
      </c>
      <c r="F96" s="203" t="s">
        <v>1146</v>
      </c>
      <c r="G96" s="204" t="s">
        <v>965</v>
      </c>
      <c r="H96" s="205">
        <v>6</v>
      </c>
      <c r="I96" s="206"/>
      <c r="J96" s="207">
        <f>ROUND(I96*H96,2)</f>
        <v>0</v>
      </c>
      <c r="K96" s="203" t="s">
        <v>188</v>
      </c>
      <c r="L96" s="41"/>
      <c r="M96" s="208" t="s">
        <v>19</v>
      </c>
      <c r="N96" s="209" t="s">
        <v>46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1131</v>
      </c>
      <c r="AT96" s="212" t="s">
        <v>144</v>
      </c>
      <c r="AU96" s="212" t="s">
        <v>149</v>
      </c>
      <c r="AY96" s="14" t="s">
        <v>140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149</v>
      </c>
      <c r="BK96" s="213">
        <f>ROUND(I96*H96,2)</f>
        <v>0</v>
      </c>
      <c r="BL96" s="14" t="s">
        <v>1131</v>
      </c>
      <c r="BM96" s="212" t="s">
        <v>1147</v>
      </c>
    </row>
    <row r="97" s="2" customFormat="1">
      <c r="A97" s="35"/>
      <c r="B97" s="36"/>
      <c r="C97" s="37"/>
      <c r="D97" s="224" t="s">
        <v>182</v>
      </c>
      <c r="E97" s="37"/>
      <c r="F97" s="225" t="s">
        <v>1148</v>
      </c>
      <c r="G97" s="37"/>
      <c r="H97" s="37"/>
      <c r="I97" s="226"/>
      <c r="J97" s="37"/>
      <c r="K97" s="37"/>
      <c r="L97" s="41"/>
      <c r="M97" s="227"/>
      <c r="N97" s="228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182</v>
      </c>
      <c r="AU97" s="14" t="s">
        <v>149</v>
      </c>
    </row>
    <row r="98" s="2" customFormat="1" ht="16.5" customHeight="1">
      <c r="A98" s="35"/>
      <c r="B98" s="36"/>
      <c r="C98" s="201" t="s">
        <v>270</v>
      </c>
      <c r="D98" s="201" t="s">
        <v>144</v>
      </c>
      <c r="E98" s="202" t="s">
        <v>1149</v>
      </c>
      <c r="F98" s="203" t="s">
        <v>1150</v>
      </c>
      <c r="G98" s="204" t="s">
        <v>641</v>
      </c>
      <c r="H98" s="205">
        <v>1</v>
      </c>
      <c r="I98" s="206"/>
      <c r="J98" s="207">
        <f>ROUND(I98*H98,2)</f>
        <v>0</v>
      </c>
      <c r="K98" s="203" t="s">
        <v>188</v>
      </c>
      <c r="L98" s="41"/>
      <c r="M98" s="208" t="s">
        <v>19</v>
      </c>
      <c r="N98" s="209" t="s">
        <v>46</v>
      </c>
      <c r="O98" s="81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1131</v>
      </c>
      <c r="AT98" s="212" t="s">
        <v>144</v>
      </c>
      <c r="AU98" s="212" t="s">
        <v>149</v>
      </c>
      <c r="AY98" s="14" t="s">
        <v>140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149</v>
      </c>
      <c r="BK98" s="213">
        <f>ROUND(I98*H98,2)</f>
        <v>0</v>
      </c>
      <c r="BL98" s="14" t="s">
        <v>1131</v>
      </c>
      <c r="BM98" s="212" t="s">
        <v>1151</v>
      </c>
    </row>
    <row r="99" s="2" customFormat="1">
      <c r="A99" s="35"/>
      <c r="B99" s="36"/>
      <c r="C99" s="37"/>
      <c r="D99" s="224" t="s">
        <v>182</v>
      </c>
      <c r="E99" s="37"/>
      <c r="F99" s="225" t="s">
        <v>1152</v>
      </c>
      <c r="G99" s="37"/>
      <c r="H99" s="37"/>
      <c r="I99" s="226"/>
      <c r="J99" s="37"/>
      <c r="K99" s="37"/>
      <c r="L99" s="41"/>
      <c r="M99" s="227"/>
      <c r="N99" s="228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182</v>
      </c>
      <c r="AU99" s="14" t="s">
        <v>149</v>
      </c>
    </row>
    <row r="100" s="2" customFormat="1" ht="16.5" customHeight="1">
      <c r="A100" s="35"/>
      <c r="B100" s="36"/>
      <c r="C100" s="201" t="s">
        <v>272</v>
      </c>
      <c r="D100" s="201" t="s">
        <v>144</v>
      </c>
      <c r="E100" s="202" t="s">
        <v>1153</v>
      </c>
      <c r="F100" s="203" t="s">
        <v>1154</v>
      </c>
      <c r="G100" s="204" t="s">
        <v>976</v>
      </c>
      <c r="H100" s="237"/>
      <c r="I100" s="206"/>
      <c r="J100" s="207">
        <f>ROUND(I100*H100,2)</f>
        <v>0</v>
      </c>
      <c r="K100" s="203" t="s">
        <v>188</v>
      </c>
      <c r="L100" s="41"/>
      <c r="M100" s="208" t="s">
        <v>19</v>
      </c>
      <c r="N100" s="209" t="s">
        <v>46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1131</v>
      </c>
      <c r="AT100" s="212" t="s">
        <v>144</v>
      </c>
      <c r="AU100" s="212" t="s">
        <v>149</v>
      </c>
      <c r="AY100" s="14" t="s">
        <v>140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149</v>
      </c>
      <c r="BK100" s="213">
        <f>ROUND(I100*H100,2)</f>
        <v>0</v>
      </c>
      <c r="BL100" s="14" t="s">
        <v>1131</v>
      </c>
      <c r="BM100" s="212" t="s">
        <v>1155</v>
      </c>
    </row>
    <row r="101" s="2" customFormat="1">
      <c r="A101" s="35"/>
      <c r="B101" s="36"/>
      <c r="C101" s="37"/>
      <c r="D101" s="224" t="s">
        <v>182</v>
      </c>
      <c r="E101" s="37"/>
      <c r="F101" s="225" t="s">
        <v>1156</v>
      </c>
      <c r="G101" s="37"/>
      <c r="H101" s="37"/>
      <c r="I101" s="226"/>
      <c r="J101" s="37"/>
      <c r="K101" s="37"/>
      <c r="L101" s="41"/>
      <c r="M101" s="227"/>
      <c r="N101" s="228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182</v>
      </c>
      <c r="AU101" s="14" t="s">
        <v>149</v>
      </c>
    </row>
    <row r="102" s="12" customFormat="1" ht="22.8" customHeight="1">
      <c r="A102" s="12"/>
      <c r="B102" s="185"/>
      <c r="C102" s="186"/>
      <c r="D102" s="187" t="s">
        <v>73</v>
      </c>
      <c r="E102" s="199" t="s">
        <v>1157</v>
      </c>
      <c r="F102" s="199" t="s">
        <v>1158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SUM(P103:P104)</f>
        <v>0</v>
      </c>
      <c r="Q102" s="193"/>
      <c r="R102" s="194">
        <f>SUM(R103:R104)</f>
        <v>0</v>
      </c>
      <c r="S102" s="193"/>
      <c r="T102" s="195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6" t="s">
        <v>270</v>
      </c>
      <c r="AT102" s="197" t="s">
        <v>73</v>
      </c>
      <c r="AU102" s="197" t="s">
        <v>82</v>
      </c>
      <c r="AY102" s="196" t="s">
        <v>140</v>
      </c>
      <c r="BK102" s="198">
        <f>SUM(BK103:BK104)</f>
        <v>0</v>
      </c>
    </row>
    <row r="103" s="2" customFormat="1" ht="21.75" customHeight="1">
      <c r="A103" s="35"/>
      <c r="B103" s="36"/>
      <c r="C103" s="201" t="s">
        <v>277</v>
      </c>
      <c r="D103" s="201" t="s">
        <v>144</v>
      </c>
      <c r="E103" s="202" t="s">
        <v>1159</v>
      </c>
      <c r="F103" s="203" t="s">
        <v>1160</v>
      </c>
      <c r="G103" s="204" t="s">
        <v>976</v>
      </c>
      <c r="H103" s="237"/>
      <c r="I103" s="206"/>
      <c r="J103" s="207">
        <f>ROUND(I103*H103,2)</f>
        <v>0</v>
      </c>
      <c r="K103" s="203" t="s">
        <v>188</v>
      </c>
      <c r="L103" s="41"/>
      <c r="M103" s="208" t="s">
        <v>19</v>
      </c>
      <c r="N103" s="209" t="s">
        <v>46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1131</v>
      </c>
      <c r="AT103" s="212" t="s">
        <v>144</v>
      </c>
      <c r="AU103" s="212" t="s">
        <v>149</v>
      </c>
      <c r="AY103" s="14" t="s">
        <v>140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149</v>
      </c>
      <c r="BK103" s="213">
        <f>ROUND(I103*H103,2)</f>
        <v>0</v>
      </c>
      <c r="BL103" s="14" t="s">
        <v>1131</v>
      </c>
      <c r="BM103" s="212" t="s">
        <v>1161</v>
      </c>
    </row>
    <row r="104" s="2" customFormat="1">
      <c r="A104" s="35"/>
      <c r="B104" s="36"/>
      <c r="C104" s="37"/>
      <c r="D104" s="224" t="s">
        <v>182</v>
      </c>
      <c r="E104" s="37"/>
      <c r="F104" s="225" t="s">
        <v>1162</v>
      </c>
      <c r="G104" s="37"/>
      <c r="H104" s="37"/>
      <c r="I104" s="226"/>
      <c r="J104" s="37"/>
      <c r="K104" s="37"/>
      <c r="L104" s="41"/>
      <c r="M104" s="227"/>
      <c r="N104" s="22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182</v>
      </c>
      <c r="AU104" s="14" t="s">
        <v>149</v>
      </c>
    </row>
    <row r="105" s="12" customFormat="1" ht="22.8" customHeight="1">
      <c r="A105" s="12"/>
      <c r="B105" s="185"/>
      <c r="C105" s="186"/>
      <c r="D105" s="187" t="s">
        <v>73</v>
      </c>
      <c r="E105" s="199" t="s">
        <v>1163</v>
      </c>
      <c r="F105" s="199" t="s">
        <v>1164</v>
      </c>
      <c r="G105" s="186"/>
      <c r="H105" s="186"/>
      <c r="I105" s="189"/>
      <c r="J105" s="200">
        <f>BK105</f>
        <v>0</v>
      </c>
      <c r="K105" s="186"/>
      <c r="L105" s="191"/>
      <c r="M105" s="192"/>
      <c r="N105" s="193"/>
      <c r="O105" s="193"/>
      <c r="P105" s="194">
        <f>SUM(P106:P107)</f>
        <v>0</v>
      </c>
      <c r="Q105" s="193"/>
      <c r="R105" s="194">
        <f>SUM(R106:R107)</f>
        <v>0</v>
      </c>
      <c r="S105" s="193"/>
      <c r="T105" s="195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6" t="s">
        <v>270</v>
      </c>
      <c r="AT105" s="197" t="s">
        <v>73</v>
      </c>
      <c r="AU105" s="197" t="s">
        <v>82</v>
      </c>
      <c r="AY105" s="196" t="s">
        <v>140</v>
      </c>
      <c r="BK105" s="198">
        <f>SUM(BK106:BK107)</f>
        <v>0</v>
      </c>
    </row>
    <row r="106" s="2" customFormat="1" ht="16.5" customHeight="1">
      <c r="A106" s="35"/>
      <c r="B106" s="36"/>
      <c r="C106" s="201" t="s">
        <v>143</v>
      </c>
      <c r="D106" s="201" t="s">
        <v>144</v>
      </c>
      <c r="E106" s="202" t="s">
        <v>1165</v>
      </c>
      <c r="F106" s="203" t="s">
        <v>1166</v>
      </c>
      <c r="G106" s="204" t="s">
        <v>976</v>
      </c>
      <c r="H106" s="237"/>
      <c r="I106" s="206"/>
      <c r="J106" s="207">
        <f>ROUND(I106*H106,2)</f>
        <v>0</v>
      </c>
      <c r="K106" s="203" t="s">
        <v>188</v>
      </c>
      <c r="L106" s="41"/>
      <c r="M106" s="208" t="s">
        <v>19</v>
      </c>
      <c r="N106" s="209" t="s">
        <v>46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1131</v>
      </c>
      <c r="AT106" s="212" t="s">
        <v>144</v>
      </c>
      <c r="AU106" s="212" t="s">
        <v>149</v>
      </c>
      <c r="AY106" s="14" t="s">
        <v>140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149</v>
      </c>
      <c r="BK106" s="213">
        <f>ROUND(I106*H106,2)</f>
        <v>0</v>
      </c>
      <c r="BL106" s="14" t="s">
        <v>1131</v>
      </c>
      <c r="BM106" s="212" t="s">
        <v>1167</v>
      </c>
    </row>
    <row r="107" s="2" customFormat="1">
      <c r="A107" s="35"/>
      <c r="B107" s="36"/>
      <c r="C107" s="37"/>
      <c r="D107" s="224" t="s">
        <v>182</v>
      </c>
      <c r="E107" s="37"/>
      <c r="F107" s="225" t="s">
        <v>1168</v>
      </c>
      <c r="G107" s="37"/>
      <c r="H107" s="37"/>
      <c r="I107" s="226"/>
      <c r="J107" s="37"/>
      <c r="K107" s="37"/>
      <c r="L107" s="41"/>
      <c r="M107" s="229"/>
      <c r="N107" s="230"/>
      <c r="O107" s="231"/>
      <c r="P107" s="231"/>
      <c r="Q107" s="231"/>
      <c r="R107" s="231"/>
      <c r="S107" s="231"/>
      <c r="T107" s="23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182</v>
      </c>
      <c r="AU107" s="14" t="s">
        <v>149</v>
      </c>
    </row>
    <row r="108" s="2" customFormat="1" ht="6.96" customHeight="1">
      <c r="A108" s="35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41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sheet="1" autoFilter="0" formatColumns="0" formatRows="0" objects="1" scenarios="1" spinCount="100000" saltValue="E4m0KJT1mjDHVmd+5arkl/8p2UEeBnKzxhEEkXJ25VqDePWPjtMzldK6cvC7XOxrixs8Q8pTBpfU89SzfR0vHg==" hashValue="vm7bR78SjmEmMEkvYWHsPA8qh2yoZWDSgC0Lb4CrXQQ5ubOmoKOHR5br3+qYmAiMRNTdoVaCgEN020aTcpUKMw==" algorithmName="SHA-512" password="CC35"/>
  <autoFilter ref="C84:K1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013254000.S"/>
    <hyperlink ref="F92" r:id="rId2" display="https://podminky.urs.cz/item/CS_URS_2025_02/030001000"/>
    <hyperlink ref="F94" r:id="rId3" display="https://podminky.urs.cz/item/CS_URS_2025_02/034503000"/>
    <hyperlink ref="F97" r:id="rId4" display="https://podminky.urs.cz/item/CS_URS_2025_02/041403000"/>
    <hyperlink ref="F99" r:id="rId5" display="https://podminky.urs.cz/item/CS_URS_2025_02/042503000"/>
    <hyperlink ref="F101" r:id="rId6" display="https://podminky.urs.cz/item/CS_URS_2025_02/045002000.KV"/>
    <hyperlink ref="F104" r:id="rId7" display="https://podminky.urs.cz/item/CS_URS_2025_02/065002000"/>
    <hyperlink ref="F107" r:id="rId8" display="https://podminky.urs.cz/item/CS_URS_2025_02/09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113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ROUND(J85,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ROUND((SUM(BE85:BE121)),  2)</f>
        <v>0</v>
      </c>
      <c r="G33" s="35"/>
      <c r="H33" s="35"/>
      <c r="I33" s="145">
        <v>0.20999999999999999</v>
      </c>
      <c r="J33" s="144">
        <f>ROUND(((SUM(BE85:BE121))*I33),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ROUND((SUM(BF85:BF121)),  2)</f>
        <v>0</v>
      </c>
      <c r="G34" s="35"/>
      <c r="H34" s="35"/>
      <c r="I34" s="145">
        <v>0.12</v>
      </c>
      <c r="J34" s="144">
        <f>ROUND(((SUM(BF85:BF121))*I34),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ROUND((SUM(BG85:BG121)),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ROUND((SUM(BH85:BH121)),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ROUND((SUM(BI85:BI121)),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2025-109-3-04 - Svislé kce - stěny a příčky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119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120</v>
      </c>
      <c r="E61" s="171"/>
      <c r="F61" s="171"/>
      <c r="G61" s="171"/>
      <c r="H61" s="171"/>
      <c r="I61" s="171"/>
      <c r="J61" s="172">
        <f>J87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121</v>
      </c>
      <c r="E62" s="171"/>
      <c r="F62" s="171"/>
      <c r="G62" s="171"/>
      <c r="H62" s="171"/>
      <c r="I62" s="171"/>
      <c r="J62" s="172">
        <f>J99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122</v>
      </c>
      <c r="E63" s="171"/>
      <c r="F63" s="171"/>
      <c r="G63" s="171"/>
      <c r="H63" s="171"/>
      <c r="I63" s="171"/>
      <c r="J63" s="172">
        <f>J102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62"/>
      <c r="C64" s="163"/>
      <c r="D64" s="164" t="s">
        <v>123</v>
      </c>
      <c r="E64" s="165"/>
      <c r="F64" s="165"/>
      <c r="G64" s="165"/>
      <c r="H64" s="165"/>
      <c r="I64" s="165"/>
      <c r="J64" s="166">
        <f>J105</f>
        <v>0</v>
      </c>
      <c r="K64" s="163"/>
      <c r="L64" s="16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68"/>
      <c r="C65" s="169"/>
      <c r="D65" s="170" t="s">
        <v>124</v>
      </c>
      <c r="E65" s="171"/>
      <c r="F65" s="171"/>
      <c r="G65" s="171"/>
      <c r="H65" s="171"/>
      <c r="I65" s="171"/>
      <c r="J65" s="172">
        <f>J106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125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57" t="str">
        <f>E7</f>
        <v>SK Modřany - byt správce</v>
      </c>
      <c r="F75" s="29"/>
      <c r="G75" s="29"/>
      <c r="H75" s="29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112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>2025-109-3-04 - Svislé kce - stěny a příčky</v>
      </c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>Komořanská - 47, Praha 4 - Modřany</v>
      </c>
      <c r="G79" s="37"/>
      <c r="H79" s="37"/>
      <c r="I79" s="29" t="s">
        <v>23</v>
      </c>
      <c r="J79" s="69" t="str">
        <f>IF(J12="","",J12)</f>
        <v>23. 7. 2025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40.05" customHeight="1">
      <c r="A81" s="35"/>
      <c r="B81" s="36"/>
      <c r="C81" s="29" t="s">
        <v>25</v>
      </c>
      <c r="D81" s="37"/>
      <c r="E81" s="37"/>
      <c r="F81" s="24" t="str">
        <f>E15</f>
        <v>Sportovní klub Modřany,Komořanská 47, Praha 4</v>
      </c>
      <c r="G81" s="37"/>
      <c r="H81" s="37"/>
      <c r="I81" s="29" t="s">
        <v>32</v>
      </c>
      <c r="J81" s="33" t="str">
        <f>E21</f>
        <v>ASLB spol.s.r.o.Fikarova 2157/1, Praha 4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30</v>
      </c>
      <c r="D82" s="37"/>
      <c r="E82" s="37"/>
      <c r="F82" s="24" t="str">
        <f>IF(E18="","",E18)</f>
        <v>Vyplň údaj</v>
      </c>
      <c r="G82" s="37"/>
      <c r="H82" s="37"/>
      <c r="I82" s="29" t="s">
        <v>36</v>
      </c>
      <c r="J82" s="33" t="str">
        <f>E24</f>
        <v xml:space="preserve"> 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1" customFormat="1" ht="29.28" customHeight="1">
      <c r="A84" s="174"/>
      <c r="B84" s="175"/>
      <c r="C84" s="176" t="s">
        <v>126</v>
      </c>
      <c r="D84" s="177" t="s">
        <v>59</v>
      </c>
      <c r="E84" s="177" t="s">
        <v>55</v>
      </c>
      <c r="F84" s="177" t="s">
        <v>56</v>
      </c>
      <c r="G84" s="177" t="s">
        <v>127</v>
      </c>
      <c r="H84" s="177" t="s">
        <v>128</v>
      </c>
      <c r="I84" s="177" t="s">
        <v>129</v>
      </c>
      <c r="J84" s="177" t="s">
        <v>117</v>
      </c>
      <c r="K84" s="178" t="s">
        <v>130</v>
      </c>
      <c r="L84" s="179"/>
      <c r="M84" s="89" t="s">
        <v>19</v>
      </c>
      <c r="N84" s="90" t="s">
        <v>44</v>
      </c>
      <c r="O84" s="90" t="s">
        <v>131</v>
      </c>
      <c r="P84" s="90" t="s">
        <v>132</v>
      </c>
      <c r="Q84" s="90" t="s">
        <v>133</v>
      </c>
      <c r="R84" s="90" t="s">
        <v>134</v>
      </c>
      <c r="S84" s="90" t="s">
        <v>135</v>
      </c>
      <c r="T84" s="91" t="s">
        <v>136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5"/>
      <c r="B85" s="36"/>
      <c r="C85" s="96" t="s">
        <v>137</v>
      </c>
      <c r="D85" s="37"/>
      <c r="E85" s="37"/>
      <c r="F85" s="37"/>
      <c r="G85" s="37"/>
      <c r="H85" s="37"/>
      <c r="I85" s="37"/>
      <c r="J85" s="180">
        <f>BK85</f>
        <v>0</v>
      </c>
      <c r="K85" s="37"/>
      <c r="L85" s="41"/>
      <c r="M85" s="92"/>
      <c r="N85" s="181"/>
      <c r="O85" s="93"/>
      <c r="P85" s="182">
        <f>P86+P105</f>
        <v>0</v>
      </c>
      <c r="Q85" s="93"/>
      <c r="R85" s="182">
        <f>R86+R105</f>
        <v>3.1054458136600003</v>
      </c>
      <c r="S85" s="93"/>
      <c r="T85" s="183">
        <f>T86+T105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118</v>
      </c>
      <c r="BK85" s="184">
        <f>BK86+BK105</f>
        <v>0</v>
      </c>
    </row>
    <row r="86" s="12" customFormat="1" ht="25.92" customHeight="1">
      <c r="A86" s="12"/>
      <c r="B86" s="185"/>
      <c r="C86" s="186"/>
      <c r="D86" s="187" t="s">
        <v>73</v>
      </c>
      <c r="E86" s="188" t="s">
        <v>138</v>
      </c>
      <c r="F86" s="188" t="s">
        <v>139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P87+P99+P102</f>
        <v>0</v>
      </c>
      <c r="Q86" s="193"/>
      <c r="R86" s="194">
        <f>R87+R99+R102</f>
        <v>0.77672501585999998</v>
      </c>
      <c r="S86" s="193"/>
      <c r="T86" s="195">
        <f>T87+T99+T102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82</v>
      </c>
      <c r="AT86" s="197" t="s">
        <v>73</v>
      </c>
      <c r="AU86" s="197" t="s">
        <v>74</v>
      </c>
      <c r="AY86" s="196" t="s">
        <v>140</v>
      </c>
      <c r="BK86" s="198">
        <f>BK87+BK99+BK102</f>
        <v>0</v>
      </c>
    </row>
    <row r="87" s="12" customFormat="1" ht="22.8" customHeight="1">
      <c r="A87" s="12"/>
      <c r="B87" s="185"/>
      <c r="C87" s="186"/>
      <c r="D87" s="187" t="s">
        <v>73</v>
      </c>
      <c r="E87" s="199" t="s">
        <v>141</v>
      </c>
      <c r="F87" s="199" t="s">
        <v>142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SUM(P88:P98)</f>
        <v>0</v>
      </c>
      <c r="Q87" s="193"/>
      <c r="R87" s="194">
        <f>SUM(R88:R98)</f>
        <v>0.77672501585999998</v>
      </c>
      <c r="S87" s="193"/>
      <c r="T87" s="195">
        <f>SUM(T88:T98)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82</v>
      </c>
      <c r="AT87" s="197" t="s">
        <v>73</v>
      </c>
      <c r="AU87" s="197" t="s">
        <v>82</v>
      </c>
      <c r="AY87" s="196" t="s">
        <v>140</v>
      </c>
      <c r="BK87" s="198">
        <f>SUM(BK88:BK98)</f>
        <v>0</v>
      </c>
    </row>
    <row r="88" s="2" customFormat="1" ht="24.15" customHeight="1">
      <c r="A88" s="35"/>
      <c r="B88" s="36"/>
      <c r="C88" s="201" t="s">
        <v>143</v>
      </c>
      <c r="D88" s="201" t="s">
        <v>144</v>
      </c>
      <c r="E88" s="202" t="s">
        <v>145</v>
      </c>
      <c r="F88" s="203" t="s">
        <v>146</v>
      </c>
      <c r="G88" s="204" t="s">
        <v>147</v>
      </c>
      <c r="H88" s="205">
        <v>2</v>
      </c>
      <c r="I88" s="206"/>
      <c r="J88" s="207">
        <f>ROUND(I88*H88,2)</f>
        <v>0</v>
      </c>
      <c r="K88" s="203" t="s">
        <v>19</v>
      </c>
      <c r="L88" s="41"/>
      <c r="M88" s="208" t="s">
        <v>19</v>
      </c>
      <c r="N88" s="209" t="s">
        <v>46</v>
      </c>
      <c r="O88" s="81"/>
      <c r="P88" s="210">
        <f>O88*H88</f>
        <v>0</v>
      </c>
      <c r="Q88" s="210">
        <v>0.00072000000000000005</v>
      </c>
      <c r="R88" s="210">
        <f>Q88*H88</f>
        <v>0.0014400000000000001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148</v>
      </c>
      <c r="AT88" s="212" t="s">
        <v>144</v>
      </c>
      <c r="AU88" s="212" t="s">
        <v>149</v>
      </c>
      <c r="AY88" s="14" t="s">
        <v>140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149</v>
      </c>
      <c r="BK88" s="213">
        <f>ROUND(I88*H88,2)</f>
        <v>0</v>
      </c>
      <c r="BL88" s="14" t="s">
        <v>148</v>
      </c>
      <c r="BM88" s="212" t="s">
        <v>150</v>
      </c>
    </row>
    <row r="89" s="2" customFormat="1" ht="16.5" customHeight="1">
      <c r="A89" s="35"/>
      <c r="B89" s="36"/>
      <c r="C89" s="214" t="s">
        <v>151</v>
      </c>
      <c r="D89" s="214" t="s">
        <v>152</v>
      </c>
      <c r="E89" s="215" t="s">
        <v>153</v>
      </c>
      <c r="F89" s="216" t="s">
        <v>154</v>
      </c>
      <c r="G89" s="217" t="s">
        <v>147</v>
      </c>
      <c r="H89" s="218">
        <v>2</v>
      </c>
      <c r="I89" s="219"/>
      <c r="J89" s="220">
        <f>ROUND(I89*H89,2)</f>
        <v>0</v>
      </c>
      <c r="K89" s="216" t="s">
        <v>19</v>
      </c>
      <c r="L89" s="221"/>
      <c r="M89" s="222" t="s">
        <v>19</v>
      </c>
      <c r="N89" s="223" t="s">
        <v>46</v>
      </c>
      <c r="O89" s="81"/>
      <c r="P89" s="210">
        <f>O89*H89</f>
        <v>0</v>
      </c>
      <c r="Q89" s="210">
        <v>0.016</v>
      </c>
      <c r="R89" s="210">
        <f>Q89*H89</f>
        <v>0.032000000000000001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143</v>
      </c>
      <c r="AT89" s="212" t="s">
        <v>152</v>
      </c>
      <c r="AU89" s="212" t="s">
        <v>149</v>
      </c>
      <c r="AY89" s="14" t="s">
        <v>140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149</v>
      </c>
      <c r="BK89" s="213">
        <f>ROUND(I89*H89,2)</f>
        <v>0</v>
      </c>
      <c r="BL89" s="14" t="s">
        <v>148</v>
      </c>
      <c r="BM89" s="212" t="s">
        <v>155</v>
      </c>
    </row>
    <row r="90" s="2" customFormat="1" ht="24.15" customHeight="1">
      <c r="A90" s="35"/>
      <c r="B90" s="36"/>
      <c r="C90" s="201" t="s">
        <v>156</v>
      </c>
      <c r="D90" s="201" t="s">
        <v>144</v>
      </c>
      <c r="E90" s="202" t="s">
        <v>157</v>
      </c>
      <c r="F90" s="203" t="s">
        <v>158</v>
      </c>
      <c r="G90" s="204" t="s">
        <v>147</v>
      </c>
      <c r="H90" s="205">
        <v>2</v>
      </c>
      <c r="I90" s="206"/>
      <c r="J90" s="207">
        <f>ROUND(I90*H90,2)</f>
        <v>0</v>
      </c>
      <c r="K90" s="203" t="s">
        <v>19</v>
      </c>
      <c r="L90" s="41"/>
      <c r="M90" s="208" t="s">
        <v>19</v>
      </c>
      <c r="N90" s="209" t="s">
        <v>46</v>
      </c>
      <c r="O90" s="81"/>
      <c r="P90" s="210">
        <f>O90*H90</f>
        <v>0</v>
      </c>
      <c r="Q90" s="210">
        <v>0.00072000000000000005</v>
      </c>
      <c r="R90" s="210">
        <f>Q90*H90</f>
        <v>0.0014400000000000001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148</v>
      </c>
      <c r="AT90" s="212" t="s">
        <v>144</v>
      </c>
      <c r="AU90" s="212" t="s">
        <v>149</v>
      </c>
      <c r="AY90" s="14" t="s">
        <v>140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149</v>
      </c>
      <c r="BK90" s="213">
        <f>ROUND(I90*H90,2)</f>
        <v>0</v>
      </c>
      <c r="BL90" s="14" t="s">
        <v>148</v>
      </c>
      <c r="BM90" s="212" t="s">
        <v>159</v>
      </c>
    </row>
    <row r="91" s="2" customFormat="1" ht="16.5" customHeight="1">
      <c r="A91" s="35"/>
      <c r="B91" s="36"/>
      <c r="C91" s="214" t="s">
        <v>160</v>
      </c>
      <c r="D91" s="214" t="s">
        <v>152</v>
      </c>
      <c r="E91" s="215" t="s">
        <v>161</v>
      </c>
      <c r="F91" s="216" t="s">
        <v>162</v>
      </c>
      <c r="G91" s="217" t="s">
        <v>147</v>
      </c>
      <c r="H91" s="218">
        <v>2</v>
      </c>
      <c r="I91" s="219"/>
      <c r="J91" s="220">
        <f>ROUND(I91*H91,2)</f>
        <v>0</v>
      </c>
      <c r="K91" s="216" t="s">
        <v>19</v>
      </c>
      <c r="L91" s="221"/>
      <c r="M91" s="222" t="s">
        <v>19</v>
      </c>
      <c r="N91" s="223" t="s">
        <v>46</v>
      </c>
      <c r="O91" s="81"/>
      <c r="P91" s="210">
        <f>O91*H91</f>
        <v>0</v>
      </c>
      <c r="Q91" s="210">
        <v>0.025999999999999999</v>
      </c>
      <c r="R91" s="210">
        <f>Q91*H91</f>
        <v>0.051999999999999998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143</v>
      </c>
      <c r="AT91" s="212" t="s">
        <v>152</v>
      </c>
      <c r="AU91" s="212" t="s">
        <v>149</v>
      </c>
      <c r="AY91" s="14" t="s">
        <v>140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149</v>
      </c>
      <c r="BK91" s="213">
        <f>ROUND(I91*H91,2)</f>
        <v>0</v>
      </c>
      <c r="BL91" s="14" t="s">
        <v>148</v>
      </c>
      <c r="BM91" s="212" t="s">
        <v>163</v>
      </c>
    </row>
    <row r="92" s="2" customFormat="1" ht="24.15" customHeight="1">
      <c r="A92" s="35"/>
      <c r="B92" s="36"/>
      <c r="C92" s="201" t="s">
        <v>164</v>
      </c>
      <c r="D92" s="201" t="s">
        <v>144</v>
      </c>
      <c r="E92" s="202" t="s">
        <v>165</v>
      </c>
      <c r="F92" s="203" t="s">
        <v>166</v>
      </c>
      <c r="G92" s="204" t="s">
        <v>147</v>
      </c>
      <c r="H92" s="205">
        <v>46.5</v>
      </c>
      <c r="I92" s="206"/>
      <c r="J92" s="207">
        <f>ROUND(I92*H92,2)</f>
        <v>0</v>
      </c>
      <c r="K92" s="203" t="s">
        <v>19</v>
      </c>
      <c r="L92" s="41"/>
      <c r="M92" s="208" t="s">
        <v>19</v>
      </c>
      <c r="N92" s="209" t="s">
        <v>46</v>
      </c>
      <c r="O92" s="81"/>
      <c r="P92" s="210">
        <f>O92*H92</f>
        <v>0</v>
      </c>
      <c r="Q92" s="210">
        <v>0.0030699999999999998</v>
      </c>
      <c r="R92" s="210">
        <f>Q92*H92</f>
        <v>0.14275499999999999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148</v>
      </c>
      <c r="AT92" s="212" t="s">
        <v>144</v>
      </c>
      <c r="AU92" s="212" t="s">
        <v>149</v>
      </c>
      <c r="AY92" s="14" t="s">
        <v>140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149</v>
      </c>
      <c r="BK92" s="213">
        <f>ROUND(I92*H92,2)</f>
        <v>0</v>
      </c>
      <c r="BL92" s="14" t="s">
        <v>148</v>
      </c>
      <c r="BM92" s="212" t="s">
        <v>167</v>
      </c>
    </row>
    <row r="93" s="2" customFormat="1" ht="21.75" customHeight="1">
      <c r="A93" s="35"/>
      <c r="B93" s="36"/>
      <c r="C93" s="214" t="s">
        <v>168</v>
      </c>
      <c r="D93" s="214" t="s">
        <v>152</v>
      </c>
      <c r="E93" s="215" t="s">
        <v>169</v>
      </c>
      <c r="F93" s="216" t="s">
        <v>170</v>
      </c>
      <c r="G93" s="217" t="s">
        <v>147</v>
      </c>
      <c r="H93" s="218">
        <v>46.5</v>
      </c>
      <c r="I93" s="219"/>
      <c r="J93" s="220">
        <f>ROUND(I93*H93,2)</f>
        <v>0</v>
      </c>
      <c r="K93" s="216" t="s">
        <v>19</v>
      </c>
      <c r="L93" s="221"/>
      <c r="M93" s="222" t="s">
        <v>19</v>
      </c>
      <c r="N93" s="223" t="s">
        <v>46</v>
      </c>
      <c r="O93" s="81"/>
      <c r="P93" s="210">
        <f>O93*H93</f>
        <v>0</v>
      </c>
      <c r="Q93" s="210">
        <v>0.01</v>
      </c>
      <c r="R93" s="210">
        <f>Q93*H93</f>
        <v>0.46500000000000002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143</v>
      </c>
      <c r="AT93" s="212" t="s">
        <v>152</v>
      </c>
      <c r="AU93" s="212" t="s">
        <v>149</v>
      </c>
      <c r="AY93" s="14" t="s">
        <v>140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149</v>
      </c>
      <c r="BK93" s="213">
        <f>ROUND(I93*H93,2)</f>
        <v>0</v>
      </c>
      <c r="BL93" s="14" t="s">
        <v>148</v>
      </c>
      <c r="BM93" s="212" t="s">
        <v>171</v>
      </c>
    </row>
    <row r="94" s="2" customFormat="1" ht="16.5" customHeight="1">
      <c r="A94" s="35"/>
      <c r="B94" s="36"/>
      <c r="C94" s="201" t="s">
        <v>172</v>
      </c>
      <c r="D94" s="201" t="s">
        <v>144</v>
      </c>
      <c r="E94" s="202" t="s">
        <v>173</v>
      </c>
      <c r="F94" s="203" t="s">
        <v>174</v>
      </c>
      <c r="G94" s="204" t="s">
        <v>175</v>
      </c>
      <c r="H94" s="205">
        <v>3.0800000000000001</v>
      </c>
      <c r="I94" s="206"/>
      <c r="J94" s="207">
        <f>ROUND(I94*H94,2)</f>
        <v>0</v>
      </c>
      <c r="K94" s="203" t="s">
        <v>19</v>
      </c>
      <c r="L94" s="41"/>
      <c r="M94" s="208" t="s">
        <v>19</v>
      </c>
      <c r="N94" s="209" t="s">
        <v>46</v>
      </c>
      <c r="O94" s="81"/>
      <c r="P94" s="210">
        <f>O94*H94</f>
        <v>0</v>
      </c>
      <c r="Q94" s="210">
        <v>0.01409</v>
      </c>
      <c r="R94" s="210">
        <f>Q94*H94</f>
        <v>0.043397200000000004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148</v>
      </c>
      <c r="AT94" s="212" t="s">
        <v>144</v>
      </c>
      <c r="AU94" s="212" t="s">
        <v>149</v>
      </c>
      <c r="AY94" s="14" t="s">
        <v>140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149</v>
      </c>
      <c r="BK94" s="213">
        <f>ROUND(I94*H94,2)</f>
        <v>0</v>
      </c>
      <c r="BL94" s="14" t="s">
        <v>148</v>
      </c>
      <c r="BM94" s="212" t="s">
        <v>176</v>
      </c>
    </row>
    <row r="95" s="2" customFormat="1" ht="16.5" customHeight="1">
      <c r="A95" s="35"/>
      <c r="B95" s="36"/>
      <c r="C95" s="201" t="s">
        <v>177</v>
      </c>
      <c r="D95" s="201" t="s">
        <v>144</v>
      </c>
      <c r="E95" s="202" t="s">
        <v>178</v>
      </c>
      <c r="F95" s="203" t="s">
        <v>179</v>
      </c>
      <c r="G95" s="204" t="s">
        <v>175</v>
      </c>
      <c r="H95" s="205">
        <v>3.0800000000000001</v>
      </c>
      <c r="I95" s="206"/>
      <c r="J95" s="207">
        <f>ROUND(I95*H95,2)</f>
        <v>0</v>
      </c>
      <c r="K95" s="203" t="s">
        <v>180</v>
      </c>
      <c r="L95" s="41"/>
      <c r="M95" s="208" t="s">
        <v>19</v>
      </c>
      <c r="N95" s="209" t="s">
        <v>46</v>
      </c>
      <c r="O95" s="8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148</v>
      </c>
      <c r="AT95" s="212" t="s">
        <v>144</v>
      </c>
      <c r="AU95" s="212" t="s">
        <v>149</v>
      </c>
      <c r="AY95" s="14" t="s">
        <v>140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149</v>
      </c>
      <c r="BK95" s="213">
        <f>ROUND(I95*H95,2)</f>
        <v>0</v>
      </c>
      <c r="BL95" s="14" t="s">
        <v>148</v>
      </c>
      <c r="BM95" s="212" t="s">
        <v>181</v>
      </c>
    </row>
    <row r="96" s="2" customFormat="1">
      <c r="A96" s="35"/>
      <c r="B96" s="36"/>
      <c r="C96" s="37"/>
      <c r="D96" s="224" t="s">
        <v>182</v>
      </c>
      <c r="E96" s="37"/>
      <c r="F96" s="225" t="s">
        <v>183</v>
      </c>
      <c r="G96" s="37"/>
      <c r="H96" s="37"/>
      <c r="I96" s="226"/>
      <c r="J96" s="37"/>
      <c r="K96" s="37"/>
      <c r="L96" s="41"/>
      <c r="M96" s="227"/>
      <c r="N96" s="228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182</v>
      </c>
      <c r="AU96" s="14" t="s">
        <v>149</v>
      </c>
    </row>
    <row r="97" s="2" customFormat="1" ht="21.75" customHeight="1">
      <c r="A97" s="35"/>
      <c r="B97" s="36"/>
      <c r="C97" s="201" t="s">
        <v>184</v>
      </c>
      <c r="D97" s="201" t="s">
        <v>144</v>
      </c>
      <c r="E97" s="202" t="s">
        <v>185</v>
      </c>
      <c r="F97" s="203" t="s">
        <v>186</v>
      </c>
      <c r="G97" s="204" t="s">
        <v>187</v>
      </c>
      <c r="H97" s="205">
        <v>0.036999999999999998</v>
      </c>
      <c r="I97" s="206"/>
      <c r="J97" s="207">
        <f>ROUND(I97*H97,2)</f>
        <v>0</v>
      </c>
      <c r="K97" s="203" t="s">
        <v>188</v>
      </c>
      <c r="L97" s="41"/>
      <c r="M97" s="208" t="s">
        <v>19</v>
      </c>
      <c r="N97" s="209" t="s">
        <v>46</v>
      </c>
      <c r="O97" s="81"/>
      <c r="P97" s="210">
        <f>O97*H97</f>
        <v>0</v>
      </c>
      <c r="Q97" s="210">
        <v>1.04575178</v>
      </c>
      <c r="R97" s="210">
        <f>Q97*H97</f>
        <v>0.03869281586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148</v>
      </c>
      <c r="AT97" s="212" t="s">
        <v>144</v>
      </c>
      <c r="AU97" s="212" t="s">
        <v>149</v>
      </c>
      <c r="AY97" s="14" t="s">
        <v>140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149</v>
      </c>
      <c r="BK97" s="213">
        <f>ROUND(I97*H97,2)</f>
        <v>0</v>
      </c>
      <c r="BL97" s="14" t="s">
        <v>148</v>
      </c>
      <c r="BM97" s="212" t="s">
        <v>189</v>
      </c>
    </row>
    <row r="98" s="2" customFormat="1">
      <c r="A98" s="35"/>
      <c r="B98" s="36"/>
      <c r="C98" s="37"/>
      <c r="D98" s="224" t="s">
        <v>182</v>
      </c>
      <c r="E98" s="37"/>
      <c r="F98" s="225" t="s">
        <v>190</v>
      </c>
      <c r="G98" s="37"/>
      <c r="H98" s="37"/>
      <c r="I98" s="226"/>
      <c r="J98" s="37"/>
      <c r="K98" s="37"/>
      <c r="L98" s="41"/>
      <c r="M98" s="227"/>
      <c r="N98" s="228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182</v>
      </c>
      <c r="AU98" s="14" t="s">
        <v>149</v>
      </c>
    </row>
    <row r="99" s="12" customFormat="1" ht="22.8" customHeight="1">
      <c r="A99" s="12"/>
      <c r="B99" s="185"/>
      <c r="C99" s="186"/>
      <c r="D99" s="187" t="s">
        <v>73</v>
      </c>
      <c r="E99" s="199" t="s">
        <v>191</v>
      </c>
      <c r="F99" s="199" t="s">
        <v>192</v>
      </c>
      <c r="G99" s="186"/>
      <c r="H99" s="186"/>
      <c r="I99" s="189"/>
      <c r="J99" s="200">
        <f>BK99</f>
        <v>0</v>
      </c>
      <c r="K99" s="186"/>
      <c r="L99" s="191"/>
      <c r="M99" s="192"/>
      <c r="N99" s="193"/>
      <c r="O99" s="193"/>
      <c r="P99" s="194">
        <f>SUM(P100:P101)</f>
        <v>0</v>
      </c>
      <c r="Q99" s="193"/>
      <c r="R99" s="194">
        <f>SUM(R100:R101)</f>
        <v>0</v>
      </c>
      <c r="S99" s="193"/>
      <c r="T99" s="195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82</v>
      </c>
      <c r="AT99" s="197" t="s">
        <v>73</v>
      </c>
      <c r="AU99" s="197" t="s">
        <v>82</v>
      </c>
      <c r="AY99" s="196" t="s">
        <v>140</v>
      </c>
      <c r="BK99" s="198">
        <f>SUM(BK100:BK101)</f>
        <v>0</v>
      </c>
    </row>
    <row r="100" s="2" customFormat="1" ht="24.15" customHeight="1">
      <c r="A100" s="35"/>
      <c r="B100" s="36"/>
      <c r="C100" s="201" t="s">
        <v>193</v>
      </c>
      <c r="D100" s="201" t="s">
        <v>144</v>
      </c>
      <c r="E100" s="202" t="s">
        <v>194</v>
      </c>
      <c r="F100" s="203" t="s">
        <v>195</v>
      </c>
      <c r="G100" s="204" t="s">
        <v>175</v>
      </c>
      <c r="H100" s="205">
        <v>51.649999999999999</v>
      </c>
      <c r="I100" s="206"/>
      <c r="J100" s="207">
        <f>ROUND(I100*H100,2)</f>
        <v>0</v>
      </c>
      <c r="K100" s="203" t="s">
        <v>188</v>
      </c>
      <c r="L100" s="41"/>
      <c r="M100" s="208" t="s">
        <v>19</v>
      </c>
      <c r="N100" s="209" t="s">
        <v>46</v>
      </c>
      <c r="O100" s="81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148</v>
      </c>
      <c r="AT100" s="212" t="s">
        <v>144</v>
      </c>
      <c r="AU100" s="212" t="s">
        <v>149</v>
      </c>
      <c r="AY100" s="14" t="s">
        <v>140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149</v>
      </c>
      <c r="BK100" s="213">
        <f>ROUND(I100*H100,2)</f>
        <v>0</v>
      </c>
      <c r="BL100" s="14" t="s">
        <v>148</v>
      </c>
      <c r="BM100" s="212" t="s">
        <v>196</v>
      </c>
    </row>
    <row r="101" s="2" customFormat="1">
      <c r="A101" s="35"/>
      <c r="B101" s="36"/>
      <c r="C101" s="37"/>
      <c r="D101" s="224" t="s">
        <v>182</v>
      </c>
      <c r="E101" s="37"/>
      <c r="F101" s="225" t="s">
        <v>197</v>
      </c>
      <c r="G101" s="37"/>
      <c r="H101" s="37"/>
      <c r="I101" s="226"/>
      <c r="J101" s="37"/>
      <c r="K101" s="37"/>
      <c r="L101" s="41"/>
      <c r="M101" s="227"/>
      <c r="N101" s="228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182</v>
      </c>
      <c r="AU101" s="14" t="s">
        <v>149</v>
      </c>
    </row>
    <row r="102" s="12" customFormat="1" ht="22.8" customHeight="1">
      <c r="A102" s="12"/>
      <c r="B102" s="185"/>
      <c r="C102" s="186"/>
      <c r="D102" s="187" t="s">
        <v>73</v>
      </c>
      <c r="E102" s="199" t="s">
        <v>198</v>
      </c>
      <c r="F102" s="199" t="s">
        <v>199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SUM(P103:P104)</f>
        <v>0</v>
      </c>
      <c r="Q102" s="193"/>
      <c r="R102" s="194">
        <f>SUM(R103:R104)</f>
        <v>0</v>
      </c>
      <c r="S102" s="193"/>
      <c r="T102" s="195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6" t="s">
        <v>82</v>
      </c>
      <c r="AT102" s="197" t="s">
        <v>73</v>
      </c>
      <c r="AU102" s="197" t="s">
        <v>82</v>
      </c>
      <c r="AY102" s="196" t="s">
        <v>140</v>
      </c>
      <c r="BK102" s="198">
        <f>SUM(BK103:BK104)</f>
        <v>0</v>
      </c>
    </row>
    <row r="103" s="2" customFormat="1" ht="33" customHeight="1">
      <c r="A103" s="35"/>
      <c r="B103" s="36"/>
      <c r="C103" s="201" t="s">
        <v>200</v>
      </c>
      <c r="D103" s="201" t="s">
        <v>144</v>
      </c>
      <c r="E103" s="202" t="s">
        <v>201</v>
      </c>
      <c r="F103" s="203" t="s">
        <v>202</v>
      </c>
      <c r="G103" s="204" t="s">
        <v>187</v>
      </c>
      <c r="H103" s="205">
        <v>0.77700000000000002</v>
      </c>
      <c r="I103" s="206"/>
      <c r="J103" s="207">
        <f>ROUND(I103*H103,2)</f>
        <v>0</v>
      </c>
      <c r="K103" s="203" t="s">
        <v>188</v>
      </c>
      <c r="L103" s="41"/>
      <c r="M103" s="208" t="s">
        <v>19</v>
      </c>
      <c r="N103" s="209" t="s">
        <v>46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148</v>
      </c>
      <c r="AT103" s="212" t="s">
        <v>144</v>
      </c>
      <c r="AU103" s="212" t="s">
        <v>149</v>
      </c>
      <c r="AY103" s="14" t="s">
        <v>140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149</v>
      </c>
      <c r="BK103" s="213">
        <f>ROUND(I103*H103,2)</f>
        <v>0</v>
      </c>
      <c r="BL103" s="14" t="s">
        <v>148</v>
      </c>
      <c r="BM103" s="212" t="s">
        <v>203</v>
      </c>
    </row>
    <row r="104" s="2" customFormat="1">
      <c r="A104" s="35"/>
      <c r="B104" s="36"/>
      <c r="C104" s="37"/>
      <c r="D104" s="224" t="s">
        <v>182</v>
      </c>
      <c r="E104" s="37"/>
      <c r="F104" s="225" t="s">
        <v>204</v>
      </c>
      <c r="G104" s="37"/>
      <c r="H104" s="37"/>
      <c r="I104" s="226"/>
      <c r="J104" s="37"/>
      <c r="K104" s="37"/>
      <c r="L104" s="41"/>
      <c r="M104" s="227"/>
      <c r="N104" s="22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182</v>
      </c>
      <c r="AU104" s="14" t="s">
        <v>149</v>
      </c>
    </row>
    <row r="105" s="12" customFormat="1" ht="25.92" customHeight="1">
      <c r="A105" s="12"/>
      <c r="B105" s="185"/>
      <c r="C105" s="186"/>
      <c r="D105" s="187" t="s">
        <v>73</v>
      </c>
      <c r="E105" s="188" t="s">
        <v>205</v>
      </c>
      <c r="F105" s="188" t="s">
        <v>206</v>
      </c>
      <c r="G105" s="186"/>
      <c r="H105" s="186"/>
      <c r="I105" s="189"/>
      <c r="J105" s="190">
        <f>BK105</f>
        <v>0</v>
      </c>
      <c r="K105" s="186"/>
      <c r="L105" s="191"/>
      <c r="M105" s="192"/>
      <c r="N105" s="193"/>
      <c r="O105" s="193"/>
      <c r="P105" s="194">
        <f>P106</f>
        <v>0</v>
      </c>
      <c r="Q105" s="193"/>
      <c r="R105" s="194">
        <f>R106</f>
        <v>2.3287207978000004</v>
      </c>
      <c r="S105" s="193"/>
      <c r="T105" s="195">
        <f>T106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6" t="s">
        <v>149</v>
      </c>
      <c r="AT105" s="197" t="s">
        <v>73</v>
      </c>
      <c r="AU105" s="197" t="s">
        <v>74</v>
      </c>
      <c r="AY105" s="196" t="s">
        <v>140</v>
      </c>
      <c r="BK105" s="198">
        <f>BK106</f>
        <v>0</v>
      </c>
    </row>
    <row r="106" s="12" customFormat="1" ht="22.8" customHeight="1">
      <c r="A106" s="12"/>
      <c r="B106" s="185"/>
      <c r="C106" s="186"/>
      <c r="D106" s="187" t="s">
        <v>73</v>
      </c>
      <c r="E106" s="199" t="s">
        <v>207</v>
      </c>
      <c r="F106" s="199" t="s">
        <v>208</v>
      </c>
      <c r="G106" s="186"/>
      <c r="H106" s="186"/>
      <c r="I106" s="189"/>
      <c r="J106" s="200">
        <f>BK106</f>
        <v>0</v>
      </c>
      <c r="K106" s="186"/>
      <c r="L106" s="191"/>
      <c r="M106" s="192"/>
      <c r="N106" s="193"/>
      <c r="O106" s="193"/>
      <c r="P106" s="194">
        <f>SUM(P107:P121)</f>
        <v>0</v>
      </c>
      <c r="Q106" s="193"/>
      <c r="R106" s="194">
        <f>SUM(R107:R121)</f>
        <v>2.3287207978000004</v>
      </c>
      <c r="S106" s="193"/>
      <c r="T106" s="195">
        <f>SUM(T107:T121)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6" t="s">
        <v>149</v>
      </c>
      <c r="AT106" s="197" t="s">
        <v>73</v>
      </c>
      <c r="AU106" s="197" t="s">
        <v>82</v>
      </c>
      <c r="AY106" s="196" t="s">
        <v>140</v>
      </c>
      <c r="BK106" s="198">
        <f>SUM(BK107:BK121)</f>
        <v>0</v>
      </c>
    </row>
    <row r="107" s="2" customFormat="1" ht="33" customHeight="1">
      <c r="A107" s="35"/>
      <c r="B107" s="36"/>
      <c r="C107" s="201" t="s">
        <v>209</v>
      </c>
      <c r="D107" s="201" t="s">
        <v>144</v>
      </c>
      <c r="E107" s="202" t="s">
        <v>210</v>
      </c>
      <c r="F107" s="203" t="s">
        <v>211</v>
      </c>
      <c r="G107" s="204" t="s">
        <v>175</v>
      </c>
      <c r="H107" s="205">
        <v>14.07</v>
      </c>
      <c r="I107" s="206"/>
      <c r="J107" s="207">
        <f>ROUND(I107*H107,2)</f>
        <v>0</v>
      </c>
      <c r="K107" s="203" t="s">
        <v>19</v>
      </c>
      <c r="L107" s="41"/>
      <c r="M107" s="208" t="s">
        <v>19</v>
      </c>
      <c r="N107" s="209" t="s">
        <v>46</v>
      </c>
      <c r="O107" s="81"/>
      <c r="P107" s="210">
        <f>O107*H107</f>
        <v>0</v>
      </c>
      <c r="Q107" s="210">
        <v>0.026807600000000001</v>
      </c>
      <c r="R107" s="210">
        <f>Q107*H107</f>
        <v>0.37718293200000003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156</v>
      </c>
      <c r="AT107" s="212" t="s">
        <v>144</v>
      </c>
      <c r="AU107" s="212" t="s">
        <v>149</v>
      </c>
      <c r="AY107" s="14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149</v>
      </c>
      <c r="BK107" s="213">
        <f>ROUND(I107*H107,2)</f>
        <v>0</v>
      </c>
      <c r="BL107" s="14" t="s">
        <v>156</v>
      </c>
      <c r="BM107" s="212" t="s">
        <v>212</v>
      </c>
    </row>
    <row r="108" s="2" customFormat="1" ht="33" customHeight="1">
      <c r="A108" s="35"/>
      <c r="B108" s="36"/>
      <c r="C108" s="201" t="s">
        <v>213</v>
      </c>
      <c r="D108" s="201" t="s">
        <v>144</v>
      </c>
      <c r="E108" s="202" t="s">
        <v>214</v>
      </c>
      <c r="F108" s="203" t="s">
        <v>215</v>
      </c>
      <c r="G108" s="204" t="s">
        <v>175</v>
      </c>
      <c r="H108" s="205">
        <v>3.2200000000000002</v>
      </c>
      <c r="I108" s="206"/>
      <c r="J108" s="207">
        <f>ROUND(I108*H108,2)</f>
        <v>0</v>
      </c>
      <c r="K108" s="203" t="s">
        <v>19</v>
      </c>
      <c r="L108" s="41"/>
      <c r="M108" s="208" t="s">
        <v>19</v>
      </c>
      <c r="N108" s="209" t="s">
        <v>46</v>
      </c>
      <c r="O108" s="81"/>
      <c r="P108" s="210">
        <f>O108*H108</f>
        <v>0</v>
      </c>
      <c r="Q108" s="210">
        <v>0.027437599999999999</v>
      </c>
      <c r="R108" s="210">
        <f>Q108*H108</f>
        <v>0.088349072000000001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156</v>
      </c>
      <c r="AT108" s="212" t="s">
        <v>144</v>
      </c>
      <c r="AU108" s="212" t="s">
        <v>149</v>
      </c>
      <c r="AY108" s="14" t="s">
        <v>140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149</v>
      </c>
      <c r="BK108" s="213">
        <f>ROUND(I108*H108,2)</f>
        <v>0</v>
      </c>
      <c r="BL108" s="14" t="s">
        <v>156</v>
      </c>
      <c r="BM108" s="212" t="s">
        <v>216</v>
      </c>
    </row>
    <row r="109" s="2" customFormat="1" ht="24.15" customHeight="1">
      <c r="A109" s="35"/>
      <c r="B109" s="36"/>
      <c r="C109" s="201" t="s">
        <v>217</v>
      </c>
      <c r="D109" s="201" t="s">
        <v>144</v>
      </c>
      <c r="E109" s="202" t="s">
        <v>218</v>
      </c>
      <c r="F109" s="203" t="s">
        <v>219</v>
      </c>
      <c r="G109" s="204" t="s">
        <v>175</v>
      </c>
      <c r="H109" s="205">
        <v>49.576999999999998</v>
      </c>
      <c r="I109" s="206"/>
      <c r="J109" s="207">
        <f>ROUND(I109*H109,2)</f>
        <v>0</v>
      </c>
      <c r="K109" s="203" t="s">
        <v>188</v>
      </c>
      <c r="L109" s="41"/>
      <c r="M109" s="208" t="s">
        <v>19</v>
      </c>
      <c r="N109" s="209" t="s">
        <v>46</v>
      </c>
      <c r="O109" s="81"/>
      <c r="P109" s="210">
        <f>O109*H109</f>
        <v>0</v>
      </c>
      <c r="Q109" s="210">
        <v>0.00020000000000000001</v>
      </c>
      <c r="R109" s="210">
        <f>Q109*H109</f>
        <v>0.0099153999999999996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156</v>
      </c>
      <c r="AT109" s="212" t="s">
        <v>144</v>
      </c>
      <c r="AU109" s="212" t="s">
        <v>149</v>
      </c>
      <c r="AY109" s="14" t="s">
        <v>140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149</v>
      </c>
      <c r="BK109" s="213">
        <f>ROUND(I109*H109,2)</f>
        <v>0</v>
      </c>
      <c r="BL109" s="14" t="s">
        <v>156</v>
      </c>
      <c r="BM109" s="212" t="s">
        <v>220</v>
      </c>
    </row>
    <row r="110" s="2" customFormat="1">
      <c r="A110" s="35"/>
      <c r="B110" s="36"/>
      <c r="C110" s="37"/>
      <c r="D110" s="224" t="s">
        <v>182</v>
      </c>
      <c r="E110" s="37"/>
      <c r="F110" s="225" t="s">
        <v>221</v>
      </c>
      <c r="G110" s="37"/>
      <c r="H110" s="37"/>
      <c r="I110" s="226"/>
      <c r="J110" s="37"/>
      <c r="K110" s="37"/>
      <c r="L110" s="41"/>
      <c r="M110" s="227"/>
      <c r="N110" s="228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182</v>
      </c>
      <c r="AU110" s="14" t="s">
        <v>149</v>
      </c>
    </row>
    <row r="111" s="2" customFormat="1" ht="24.15" customHeight="1">
      <c r="A111" s="35"/>
      <c r="B111" s="36"/>
      <c r="C111" s="201" t="s">
        <v>222</v>
      </c>
      <c r="D111" s="201" t="s">
        <v>144</v>
      </c>
      <c r="E111" s="202" t="s">
        <v>223</v>
      </c>
      <c r="F111" s="203" t="s">
        <v>224</v>
      </c>
      <c r="G111" s="204" t="s">
        <v>175</v>
      </c>
      <c r="H111" s="205">
        <v>15.19</v>
      </c>
      <c r="I111" s="206"/>
      <c r="J111" s="207">
        <f>ROUND(I111*H111,2)</f>
        <v>0</v>
      </c>
      <c r="K111" s="203" t="s">
        <v>188</v>
      </c>
      <c r="L111" s="41"/>
      <c r="M111" s="208" t="s">
        <v>19</v>
      </c>
      <c r="N111" s="209" t="s">
        <v>46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156</v>
      </c>
      <c r="AT111" s="212" t="s">
        <v>144</v>
      </c>
      <c r="AU111" s="212" t="s">
        <v>149</v>
      </c>
      <c r="AY111" s="14" t="s">
        <v>140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149</v>
      </c>
      <c r="BK111" s="213">
        <f>ROUND(I111*H111,2)</f>
        <v>0</v>
      </c>
      <c r="BL111" s="14" t="s">
        <v>156</v>
      </c>
      <c r="BM111" s="212" t="s">
        <v>225</v>
      </c>
    </row>
    <row r="112" s="2" customFormat="1">
      <c r="A112" s="35"/>
      <c r="B112" s="36"/>
      <c r="C112" s="37"/>
      <c r="D112" s="224" t="s">
        <v>182</v>
      </c>
      <c r="E112" s="37"/>
      <c r="F112" s="225" t="s">
        <v>226</v>
      </c>
      <c r="G112" s="37"/>
      <c r="H112" s="37"/>
      <c r="I112" s="226"/>
      <c r="J112" s="37"/>
      <c r="K112" s="37"/>
      <c r="L112" s="41"/>
      <c r="M112" s="227"/>
      <c r="N112" s="228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182</v>
      </c>
      <c r="AU112" s="14" t="s">
        <v>149</v>
      </c>
    </row>
    <row r="113" s="2" customFormat="1" ht="16.5" customHeight="1">
      <c r="A113" s="35"/>
      <c r="B113" s="36"/>
      <c r="C113" s="214" t="s">
        <v>227</v>
      </c>
      <c r="D113" s="214" t="s">
        <v>152</v>
      </c>
      <c r="E113" s="215" t="s">
        <v>228</v>
      </c>
      <c r="F113" s="216" t="s">
        <v>229</v>
      </c>
      <c r="G113" s="217" t="s">
        <v>175</v>
      </c>
      <c r="H113" s="218">
        <v>17.065999999999999</v>
      </c>
      <c r="I113" s="219"/>
      <c r="J113" s="220">
        <f>ROUND(I113*H113,2)</f>
        <v>0</v>
      </c>
      <c r="K113" s="216" t="s">
        <v>188</v>
      </c>
      <c r="L113" s="221"/>
      <c r="M113" s="222" t="s">
        <v>19</v>
      </c>
      <c r="N113" s="223" t="s">
        <v>46</v>
      </c>
      <c r="O113" s="81"/>
      <c r="P113" s="210">
        <f>O113*H113</f>
        <v>0</v>
      </c>
      <c r="Q113" s="210">
        <v>0.00013999999999999999</v>
      </c>
      <c r="R113" s="210">
        <f>Q113*H113</f>
        <v>0.0023892399999999995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230</v>
      </c>
      <c r="AT113" s="212" t="s">
        <v>152</v>
      </c>
      <c r="AU113" s="212" t="s">
        <v>149</v>
      </c>
      <c r="AY113" s="14" t="s">
        <v>140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149</v>
      </c>
      <c r="BK113" s="213">
        <f>ROUND(I113*H113,2)</f>
        <v>0</v>
      </c>
      <c r="BL113" s="14" t="s">
        <v>156</v>
      </c>
      <c r="BM113" s="212" t="s">
        <v>231</v>
      </c>
    </row>
    <row r="114" s="2" customFormat="1" ht="16.5" customHeight="1">
      <c r="A114" s="35"/>
      <c r="B114" s="36"/>
      <c r="C114" s="201" t="s">
        <v>232</v>
      </c>
      <c r="D114" s="201" t="s">
        <v>144</v>
      </c>
      <c r="E114" s="202" t="s">
        <v>233</v>
      </c>
      <c r="F114" s="203" t="s">
        <v>234</v>
      </c>
      <c r="G114" s="204" t="s">
        <v>175</v>
      </c>
      <c r="H114" s="205">
        <v>11.970000000000001</v>
      </c>
      <c r="I114" s="206"/>
      <c r="J114" s="207">
        <f>ROUND(I114*H114,2)</f>
        <v>0</v>
      </c>
      <c r="K114" s="203" t="s">
        <v>188</v>
      </c>
      <c r="L114" s="41"/>
      <c r="M114" s="208" t="s">
        <v>19</v>
      </c>
      <c r="N114" s="209" t="s">
        <v>46</v>
      </c>
      <c r="O114" s="81"/>
      <c r="P114" s="210">
        <f>O114*H114</f>
        <v>0</v>
      </c>
      <c r="Q114" s="210">
        <v>0.0014</v>
      </c>
      <c r="R114" s="210">
        <f>Q114*H114</f>
        <v>0.016758000000000002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156</v>
      </c>
      <c r="AT114" s="212" t="s">
        <v>144</v>
      </c>
      <c r="AU114" s="212" t="s">
        <v>149</v>
      </c>
      <c r="AY114" s="14" t="s">
        <v>140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149</v>
      </c>
      <c r="BK114" s="213">
        <f>ROUND(I114*H114,2)</f>
        <v>0</v>
      </c>
      <c r="BL114" s="14" t="s">
        <v>156</v>
      </c>
      <c r="BM114" s="212" t="s">
        <v>235</v>
      </c>
    </row>
    <row r="115" s="2" customFormat="1">
      <c r="A115" s="35"/>
      <c r="B115" s="36"/>
      <c r="C115" s="37"/>
      <c r="D115" s="224" t="s">
        <v>182</v>
      </c>
      <c r="E115" s="37"/>
      <c r="F115" s="225" t="s">
        <v>236</v>
      </c>
      <c r="G115" s="37"/>
      <c r="H115" s="37"/>
      <c r="I115" s="226"/>
      <c r="J115" s="37"/>
      <c r="K115" s="37"/>
      <c r="L115" s="41"/>
      <c r="M115" s="227"/>
      <c r="N115" s="228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182</v>
      </c>
      <c r="AU115" s="14" t="s">
        <v>149</v>
      </c>
    </row>
    <row r="116" s="2" customFormat="1" ht="37.8" customHeight="1">
      <c r="A116" s="35"/>
      <c r="B116" s="36"/>
      <c r="C116" s="201" t="s">
        <v>237</v>
      </c>
      <c r="D116" s="201" t="s">
        <v>144</v>
      </c>
      <c r="E116" s="202" t="s">
        <v>238</v>
      </c>
      <c r="F116" s="203" t="s">
        <v>239</v>
      </c>
      <c r="G116" s="204" t="s">
        <v>175</v>
      </c>
      <c r="H116" s="205">
        <v>20.317</v>
      </c>
      <c r="I116" s="206"/>
      <c r="J116" s="207">
        <f>ROUND(I116*H116,2)</f>
        <v>0</v>
      </c>
      <c r="K116" s="203" t="s">
        <v>188</v>
      </c>
      <c r="L116" s="41"/>
      <c r="M116" s="208" t="s">
        <v>19</v>
      </c>
      <c r="N116" s="209" t="s">
        <v>46</v>
      </c>
      <c r="O116" s="81"/>
      <c r="P116" s="210">
        <f>O116*H116</f>
        <v>0</v>
      </c>
      <c r="Q116" s="210">
        <v>0.050897400000000002</v>
      </c>
      <c r="R116" s="210">
        <f>Q116*H116</f>
        <v>1.0340824758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156</v>
      </c>
      <c r="AT116" s="212" t="s">
        <v>144</v>
      </c>
      <c r="AU116" s="212" t="s">
        <v>149</v>
      </c>
      <c r="AY116" s="14" t="s">
        <v>140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149</v>
      </c>
      <c r="BK116" s="213">
        <f>ROUND(I116*H116,2)</f>
        <v>0</v>
      </c>
      <c r="BL116" s="14" t="s">
        <v>156</v>
      </c>
      <c r="BM116" s="212" t="s">
        <v>240</v>
      </c>
    </row>
    <row r="117" s="2" customFormat="1">
      <c r="A117" s="35"/>
      <c r="B117" s="36"/>
      <c r="C117" s="37"/>
      <c r="D117" s="224" t="s">
        <v>182</v>
      </c>
      <c r="E117" s="37"/>
      <c r="F117" s="225" t="s">
        <v>241</v>
      </c>
      <c r="G117" s="37"/>
      <c r="H117" s="37"/>
      <c r="I117" s="226"/>
      <c r="J117" s="37"/>
      <c r="K117" s="37"/>
      <c r="L117" s="41"/>
      <c r="M117" s="227"/>
      <c r="N117" s="228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182</v>
      </c>
      <c r="AU117" s="14" t="s">
        <v>149</v>
      </c>
    </row>
    <row r="118" s="2" customFormat="1" ht="49.05" customHeight="1">
      <c r="A118" s="35"/>
      <c r="B118" s="36"/>
      <c r="C118" s="201" t="s">
        <v>242</v>
      </c>
      <c r="D118" s="201" t="s">
        <v>144</v>
      </c>
      <c r="E118" s="202" t="s">
        <v>243</v>
      </c>
      <c r="F118" s="203" t="s">
        <v>244</v>
      </c>
      <c r="G118" s="204" t="s">
        <v>175</v>
      </c>
      <c r="H118" s="205">
        <v>11.970000000000001</v>
      </c>
      <c r="I118" s="206"/>
      <c r="J118" s="207">
        <f>ROUND(I118*H118,2)</f>
        <v>0</v>
      </c>
      <c r="K118" s="203" t="s">
        <v>188</v>
      </c>
      <c r="L118" s="41"/>
      <c r="M118" s="208" t="s">
        <v>19</v>
      </c>
      <c r="N118" s="209" t="s">
        <v>46</v>
      </c>
      <c r="O118" s="81"/>
      <c r="P118" s="210">
        <f>O118*H118</f>
        <v>0</v>
      </c>
      <c r="Q118" s="210">
        <v>0.066837400000000005</v>
      </c>
      <c r="R118" s="210">
        <f>Q118*H118</f>
        <v>0.80004367800000009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156</v>
      </c>
      <c r="AT118" s="212" t="s">
        <v>144</v>
      </c>
      <c r="AU118" s="212" t="s">
        <v>149</v>
      </c>
      <c r="AY118" s="14" t="s">
        <v>140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149</v>
      </c>
      <c r="BK118" s="213">
        <f>ROUND(I118*H118,2)</f>
        <v>0</v>
      </c>
      <c r="BL118" s="14" t="s">
        <v>156</v>
      </c>
      <c r="BM118" s="212" t="s">
        <v>245</v>
      </c>
    </row>
    <row r="119" s="2" customFormat="1">
      <c r="A119" s="35"/>
      <c r="B119" s="36"/>
      <c r="C119" s="37"/>
      <c r="D119" s="224" t="s">
        <v>182</v>
      </c>
      <c r="E119" s="37"/>
      <c r="F119" s="225" t="s">
        <v>246</v>
      </c>
      <c r="G119" s="37"/>
      <c r="H119" s="37"/>
      <c r="I119" s="226"/>
      <c r="J119" s="37"/>
      <c r="K119" s="37"/>
      <c r="L119" s="41"/>
      <c r="M119" s="227"/>
      <c r="N119" s="228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182</v>
      </c>
      <c r="AU119" s="14" t="s">
        <v>149</v>
      </c>
    </row>
    <row r="120" s="2" customFormat="1" ht="37.8" customHeight="1">
      <c r="A120" s="35"/>
      <c r="B120" s="36"/>
      <c r="C120" s="201" t="s">
        <v>247</v>
      </c>
      <c r="D120" s="201" t="s">
        <v>144</v>
      </c>
      <c r="E120" s="202" t="s">
        <v>248</v>
      </c>
      <c r="F120" s="203" t="s">
        <v>249</v>
      </c>
      <c r="G120" s="204" t="s">
        <v>187</v>
      </c>
      <c r="H120" s="205">
        <v>2.3290000000000002</v>
      </c>
      <c r="I120" s="206"/>
      <c r="J120" s="207">
        <f>ROUND(I120*H120,2)</f>
        <v>0</v>
      </c>
      <c r="K120" s="203" t="s">
        <v>188</v>
      </c>
      <c r="L120" s="41"/>
      <c r="M120" s="208" t="s">
        <v>19</v>
      </c>
      <c r="N120" s="209" t="s">
        <v>46</v>
      </c>
      <c r="O120" s="8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156</v>
      </c>
      <c r="AT120" s="212" t="s">
        <v>144</v>
      </c>
      <c r="AU120" s="212" t="s">
        <v>149</v>
      </c>
      <c r="AY120" s="14" t="s">
        <v>140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149</v>
      </c>
      <c r="BK120" s="213">
        <f>ROUND(I120*H120,2)</f>
        <v>0</v>
      </c>
      <c r="BL120" s="14" t="s">
        <v>156</v>
      </c>
      <c r="BM120" s="212" t="s">
        <v>250</v>
      </c>
    </row>
    <row r="121" s="2" customFormat="1">
      <c r="A121" s="35"/>
      <c r="B121" s="36"/>
      <c r="C121" s="37"/>
      <c r="D121" s="224" t="s">
        <v>182</v>
      </c>
      <c r="E121" s="37"/>
      <c r="F121" s="225" t="s">
        <v>251</v>
      </c>
      <c r="G121" s="37"/>
      <c r="H121" s="37"/>
      <c r="I121" s="226"/>
      <c r="J121" s="37"/>
      <c r="K121" s="37"/>
      <c r="L121" s="41"/>
      <c r="M121" s="229"/>
      <c r="N121" s="230"/>
      <c r="O121" s="231"/>
      <c r="P121" s="231"/>
      <c r="Q121" s="231"/>
      <c r="R121" s="231"/>
      <c r="S121" s="231"/>
      <c r="T121" s="23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182</v>
      </c>
      <c r="AU121" s="14" t="s">
        <v>149</v>
      </c>
    </row>
    <row r="122" s="2" customFormat="1" ht="6.96" customHeight="1">
      <c r="A122" s="35"/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UHvqu/b8EaPmXg4i2Lom30rhLnOnrw0QwlzYzZUJ6iCkQ8A/leRg03lIcIBRX+NLttC2V2atIZTCe8Q6FIiRwA==" hashValue="NbOZ7UY7Yeaemv20poy8bZ7jbqGl/2SIfN1hZ+SEBEK0KaulmVjAhplfpDFDk+mgkCC+NO5M2bnHskEhTrapBg==" algorithmName="SHA-512" password="CC35"/>
  <autoFilter ref="C84:K12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6" r:id="rId1" display="https://podminky.urs.cz/item/CS_URS_2024_02/317351108.R"/>
    <hyperlink ref="F98" r:id="rId2" display="https://podminky.urs.cz/item/CS_URS_2025_02/317361821"/>
    <hyperlink ref="F101" r:id="rId3" display="https://podminky.urs.cz/item/CS_URS_2025_02/949101111"/>
    <hyperlink ref="F104" r:id="rId4" display="https://podminky.urs.cz/item/CS_URS_2025_02/998011001"/>
    <hyperlink ref="F110" r:id="rId5" display="https://podminky.urs.cz/item/CS_URS_2025_02/763111717"/>
    <hyperlink ref="F112" r:id="rId6" display="https://podminky.urs.cz/item/CS_URS_2025_02/763111741"/>
    <hyperlink ref="F115" r:id="rId7" display="https://podminky.urs.cz/item/CS_URS_2025_02/763111771"/>
    <hyperlink ref="F117" r:id="rId8" display="https://podminky.urs.cz/item/CS_URS_2025_02/763112318"/>
    <hyperlink ref="F119" r:id="rId9" display="https://podminky.urs.cz/item/CS_URS_2025_02/763112348"/>
    <hyperlink ref="F121" r:id="rId10" display="https://podminky.urs.cz/item/CS_URS_2025_02/9987633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252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ROUND(J82,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ROUND((SUM(BE82:BE98)),  2)</f>
        <v>0</v>
      </c>
      <c r="G33" s="35"/>
      <c r="H33" s="35"/>
      <c r="I33" s="145">
        <v>0.20999999999999999</v>
      </c>
      <c r="J33" s="144">
        <f>ROUND(((SUM(BE82:BE98))*I33),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ROUND((SUM(BF82:BF98)),  2)</f>
        <v>0</v>
      </c>
      <c r="G34" s="35"/>
      <c r="H34" s="35"/>
      <c r="I34" s="145">
        <v>0.12</v>
      </c>
      <c r="J34" s="144">
        <f>ROUND(((SUM(BF82:BF98))*I34),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ROUND((SUM(BG82:BG98)),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ROUND((SUM(BH82:BH98)),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ROUND((SUM(BI82:BI98)),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 xml:space="preserve">2025-109-3-05 - Vodorovné kce - stropy, 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J82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119</v>
      </c>
      <c r="E60" s="165"/>
      <c r="F60" s="165"/>
      <c r="G60" s="165"/>
      <c r="H60" s="165"/>
      <c r="I60" s="165"/>
      <c r="J60" s="166">
        <f>J83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2"/>
      <c r="C61" s="163"/>
      <c r="D61" s="164" t="s">
        <v>123</v>
      </c>
      <c r="E61" s="165"/>
      <c r="F61" s="165"/>
      <c r="G61" s="165"/>
      <c r="H61" s="165"/>
      <c r="I61" s="165"/>
      <c r="J61" s="166">
        <f>J84</f>
        <v>0</v>
      </c>
      <c r="K61" s="163"/>
      <c r="L61" s="167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10" customFormat="1" ht="19.92" customHeight="1">
      <c r="A62" s="10"/>
      <c r="B62" s="168"/>
      <c r="C62" s="169"/>
      <c r="D62" s="170" t="s">
        <v>124</v>
      </c>
      <c r="E62" s="171"/>
      <c r="F62" s="171"/>
      <c r="G62" s="171"/>
      <c r="H62" s="171"/>
      <c r="I62" s="171"/>
      <c r="J62" s="172">
        <f>J85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 s="2" customFormat="1" ht="6.96" customHeight="1">
      <c r="A64" s="35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13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/>
    <row r="66" hidden="1"/>
    <row r="67" hidden="1"/>
    <row r="68" s="2" customFormat="1" ht="6.96" customHeight="1">
      <c r="A68" s="35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24.96" customHeight="1">
      <c r="A69" s="35"/>
      <c r="B69" s="36"/>
      <c r="C69" s="20" t="s">
        <v>125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16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157" t="str">
        <f>E7</f>
        <v>SK Modřany - byt správce</v>
      </c>
      <c r="F72" s="29"/>
      <c r="G72" s="29"/>
      <c r="H72" s="29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112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66" t="str">
        <f>E9</f>
        <v xml:space="preserve">2025-109-3-05 - Vodorovné kce - stropy, </v>
      </c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21</v>
      </c>
      <c r="D76" s="37"/>
      <c r="E76" s="37"/>
      <c r="F76" s="24" t="str">
        <f>F12</f>
        <v>Komořanská - 47, Praha 4 - Modřany</v>
      </c>
      <c r="G76" s="37"/>
      <c r="H76" s="37"/>
      <c r="I76" s="29" t="s">
        <v>23</v>
      </c>
      <c r="J76" s="69" t="str">
        <f>IF(J12="","",J12)</f>
        <v>23. 7. 2025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40.05" customHeight="1">
      <c r="A78" s="35"/>
      <c r="B78" s="36"/>
      <c r="C78" s="29" t="s">
        <v>25</v>
      </c>
      <c r="D78" s="37"/>
      <c r="E78" s="37"/>
      <c r="F78" s="24" t="str">
        <f>E15</f>
        <v>Sportovní klub Modřany,Komořanská 47, Praha 4</v>
      </c>
      <c r="G78" s="37"/>
      <c r="H78" s="37"/>
      <c r="I78" s="29" t="s">
        <v>32</v>
      </c>
      <c r="J78" s="33" t="str">
        <f>E21</f>
        <v>ASLB spol.s.r.o.Fikarova 2157/1, Praha 4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5.15" customHeight="1">
      <c r="A79" s="35"/>
      <c r="B79" s="36"/>
      <c r="C79" s="29" t="s">
        <v>30</v>
      </c>
      <c r="D79" s="37"/>
      <c r="E79" s="37"/>
      <c r="F79" s="24" t="str">
        <f>IF(E18="","",E18)</f>
        <v>Vyplň údaj</v>
      </c>
      <c r="G79" s="37"/>
      <c r="H79" s="37"/>
      <c r="I79" s="29" t="s">
        <v>36</v>
      </c>
      <c r="J79" s="33" t="str">
        <f>E24</f>
        <v xml:space="preserve"> 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0.32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11" customFormat="1" ht="29.28" customHeight="1">
      <c r="A81" s="174"/>
      <c r="B81" s="175"/>
      <c r="C81" s="176" t="s">
        <v>126</v>
      </c>
      <c r="D81" s="177" t="s">
        <v>59</v>
      </c>
      <c r="E81" s="177" t="s">
        <v>55</v>
      </c>
      <c r="F81" s="177" t="s">
        <v>56</v>
      </c>
      <c r="G81" s="177" t="s">
        <v>127</v>
      </c>
      <c r="H81" s="177" t="s">
        <v>128</v>
      </c>
      <c r="I81" s="177" t="s">
        <v>129</v>
      </c>
      <c r="J81" s="177" t="s">
        <v>117</v>
      </c>
      <c r="K81" s="178" t="s">
        <v>130</v>
      </c>
      <c r="L81" s="179"/>
      <c r="M81" s="89" t="s">
        <v>19</v>
      </c>
      <c r="N81" s="90" t="s">
        <v>44</v>
      </c>
      <c r="O81" s="90" t="s">
        <v>131</v>
      </c>
      <c r="P81" s="90" t="s">
        <v>132</v>
      </c>
      <c r="Q81" s="90" t="s">
        <v>133</v>
      </c>
      <c r="R81" s="90" t="s">
        <v>134</v>
      </c>
      <c r="S81" s="90" t="s">
        <v>135</v>
      </c>
      <c r="T81" s="91" t="s">
        <v>136</v>
      </c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="2" customFormat="1" ht="22.8" customHeight="1">
      <c r="A82" s="35"/>
      <c r="B82" s="36"/>
      <c r="C82" s="96" t="s">
        <v>137</v>
      </c>
      <c r="D82" s="37"/>
      <c r="E82" s="37"/>
      <c r="F82" s="37"/>
      <c r="G82" s="37"/>
      <c r="H82" s="37"/>
      <c r="I82" s="37"/>
      <c r="J82" s="180">
        <f>BK82</f>
        <v>0</v>
      </c>
      <c r="K82" s="37"/>
      <c r="L82" s="41"/>
      <c r="M82" s="92"/>
      <c r="N82" s="181"/>
      <c r="O82" s="93"/>
      <c r="P82" s="182">
        <f>P83+P84</f>
        <v>0</v>
      </c>
      <c r="Q82" s="93"/>
      <c r="R82" s="182">
        <f>R83+R84</f>
        <v>0.67377877885600013</v>
      </c>
      <c r="S82" s="93"/>
      <c r="T82" s="183">
        <f>T83+T84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73</v>
      </c>
      <c r="AU82" s="14" t="s">
        <v>118</v>
      </c>
      <c r="BK82" s="184">
        <f>BK83+BK84</f>
        <v>0</v>
      </c>
    </row>
    <row r="83" s="12" customFormat="1" ht="25.92" customHeight="1">
      <c r="A83" s="12"/>
      <c r="B83" s="185"/>
      <c r="C83" s="186"/>
      <c r="D83" s="187" t="s">
        <v>73</v>
      </c>
      <c r="E83" s="188" t="s">
        <v>138</v>
      </c>
      <c r="F83" s="188" t="s">
        <v>139</v>
      </c>
      <c r="G83" s="186"/>
      <c r="H83" s="186"/>
      <c r="I83" s="189"/>
      <c r="J83" s="190">
        <f>BK83</f>
        <v>0</v>
      </c>
      <c r="K83" s="186"/>
      <c r="L83" s="191"/>
      <c r="M83" s="192"/>
      <c r="N83" s="193"/>
      <c r="O83" s="193"/>
      <c r="P83" s="194">
        <v>0</v>
      </c>
      <c r="Q83" s="193"/>
      <c r="R83" s="194">
        <v>0</v>
      </c>
      <c r="S83" s="193"/>
      <c r="T83" s="195"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6" t="s">
        <v>82</v>
      </c>
      <c r="AT83" s="197" t="s">
        <v>73</v>
      </c>
      <c r="AU83" s="197" t="s">
        <v>74</v>
      </c>
      <c r="AY83" s="196" t="s">
        <v>140</v>
      </c>
      <c r="BK83" s="198">
        <v>0</v>
      </c>
    </row>
    <row r="84" s="12" customFormat="1" ht="25.92" customHeight="1">
      <c r="A84" s="12"/>
      <c r="B84" s="185"/>
      <c r="C84" s="186"/>
      <c r="D84" s="187" t="s">
        <v>73</v>
      </c>
      <c r="E84" s="188" t="s">
        <v>205</v>
      </c>
      <c r="F84" s="188" t="s">
        <v>206</v>
      </c>
      <c r="G84" s="186"/>
      <c r="H84" s="186"/>
      <c r="I84" s="189"/>
      <c r="J84" s="190">
        <f>BK84</f>
        <v>0</v>
      </c>
      <c r="K84" s="186"/>
      <c r="L84" s="191"/>
      <c r="M84" s="192"/>
      <c r="N84" s="193"/>
      <c r="O84" s="193"/>
      <c r="P84" s="194">
        <f>P85</f>
        <v>0</v>
      </c>
      <c r="Q84" s="193"/>
      <c r="R84" s="194">
        <f>R85</f>
        <v>0.67377877885600013</v>
      </c>
      <c r="S84" s="193"/>
      <c r="T84" s="195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6" t="s">
        <v>149</v>
      </c>
      <c r="AT84" s="197" t="s">
        <v>73</v>
      </c>
      <c r="AU84" s="197" t="s">
        <v>74</v>
      </c>
      <c r="AY84" s="196" t="s">
        <v>140</v>
      </c>
      <c r="BK84" s="198">
        <f>BK85</f>
        <v>0</v>
      </c>
    </row>
    <row r="85" s="12" customFormat="1" ht="22.8" customHeight="1">
      <c r="A85" s="12"/>
      <c r="B85" s="185"/>
      <c r="C85" s="186"/>
      <c r="D85" s="187" t="s">
        <v>73</v>
      </c>
      <c r="E85" s="199" t="s">
        <v>207</v>
      </c>
      <c r="F85" s="199" t="s">
        <v>208</v>
      </c>
      <c r="G85" s="186"/>
      <c r="H85" s="186"/>
      <c r="I85" s="189"/>
      <c r="J85" s="200">
        <f>BK85</f>
        <v>0</v>
      </c>
      <c r="K85" s="186"/>
      <c r="L85" s="191"/>
      <c r="M85" s="192"/>
      <c r="N85" s="193"/>
      <c r="O85" s="193"/>
      <c r="P85" s="194">
        <f>SUM(P86:P98)</f>
        <v>0</v>
      </c>
      <c r="Q85" s="193"/>
      <c r="R85" s="194">
        <f>SUM(R86:R98)</f>
        <v>0.67377877885600013</v>
      </c>
      <c r="S85" s="193"/>
      <c r="T85" s="195">
        <f>SUM(T86:T98)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6" t="s">
        <v>149</v>
      </c>
      <c r="AT85" s="197" t="s">
        <v>73</v>
      </c>
      <c r="AU85" s="197" t="s">
        <v>82</v>
      </c>
      <c r="AY85" s="196" t="s">
        <v>140</v>
      </c>
      <c r="BK85" s="198">
        <f>SUM(BK86:BK98)</f>
        <v>0</v>
      </c>
    </row>
    <row r="86" s="2" customFormat="1" ht="24.15" customHeight="1">
      <c r="A86" s="35"/>
      <c r="B86" s="36"/>
      <c r="C86" s="201" t="s">
        <v>82</v>
      </c>
      <c r="D86" s="201" t="s">
        <v>144</v>
      </c>
      <c r="E86" s="202" t="s">
        <v>253</v>
      </c>
      <c r="F86" s="203" t="s">
        <v>254</v>
      </c>
      <c r="G86" s="204" t="s">
        <v>175</v>
      </c>
      <c r="H86" s="205">
        <v>47.840000000000003</v>
      </c>
      <c r="I86" s="206"/>
      <c r="J86" s="207">
        <f>ROUND(I86*H86,2)</f>
        <v>0</v>
      </c>
      <c r="K86" s="203" t="s">
        <v>188</v>
      </c>
      <c r="L86" s="41"/>
      <c r="M86" s="208" t="s">
        <v>19</v>
      </c>
      <c r="N86" s="209" t="s">
        <v>46</v>
      </c>
      <c r="O86" s="81"/>
      <c r="P86" s="210">
        <f>O86*H86</f>
        <v>0</v>
      </c>
      <c r="Q86" s="210">
        <v>0.012204690900000001</v>
      </c>
      <c r="R86" s="210">
        <f>Q86*H86</f>
        <v>0.58387241265600009</v>
      </c>
      <c r="S86" s="210">
        <v>0</v>
      </c>
      <c r="T86" s="211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2" t="s">
        <v>156</v>
      </c>
      <c r="AT86" s="212" t="s">
        <v>144</v>
      </c>
      <c r="AU86" s="212" t="s">
        <v>149</v>
      </c>
      <c r="AY86" s="14" t="s">
        <v>140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4" t="s">
        <v>149</v>
      </c>
      <c r="BK86" s="213">
        <f>ROUND(I86*H86,2)</f>
        <v>0</v>
      </c>
      <c r="BL86" s="14" t="s">
        <v>156</v>
      </c>
      <c r="BM86" s="212" t="s">
        <v>255</v>
      </c>
    </row>
    <row r="87" s="2" customFormat="1">
      <c r="A87" s="35"/>
      <c r="B87" s="36"/>
      <c r="C87" s="37"/>
      <c r="D87" s="224" t="s">
        <v>182</v>
      </c>
      <c r="E87" s="37"/>
      <c r="F87" s="225" t="s">
        <v>256</v>
      </c>
      <c r="G87" s="37"/>
      <c r="H87" s="37"/>
      <c r="I87" s="226"/>
      <c r="J87" s="37"/>
      <c r="K87" s="37"/>
      <c r="L87" s="41"/>
      <c r="M87" s="227"/>
      <c r="N87" s="228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182</v>
      </c>
      <c r="AU87" s="14" t="s">
        <v>149</v>
      </c>
    </row>
    <row r="88" s="2" customFormat="1" ht="24.15" customHeight="1">
      <c r="A88" s="35"/>
      <c r="B88" s="36"/>
      <c r="C88" s="201" t="s">
        <v>149</v>
      </c>
      <c r="D88" s="201" t="s">
        <v>144</v>
      </c>
      <c r="E88" s="202" t="s">
        <v>257</v>
      </c>
      <c r="F88" s="203" t="s">
        <v>258</v>
      </c>
      <c r="G88" s="204" t="s">
        <v>175</v>
      </c>
      <c r="H88" s="205">
        <v>3.8100000000000001</v>
      </c>
      <c r="I88" s="206"/>
      <c r="J88" s="207">
        <f>ROUND(I88*H88,2)</f>
        <v>0</v>
      </c>
      <c r="K88" s="203" t="s">
        <v>188</v>
      </c>
      <c r="L88" s="41"/>
      <c r="M88" s="208" t="s">
        <v>19</v>
      </c>
      <c r="N88" s="209" t="s">
        <v>46</v>
      </c>
      <c r="O88" s="81"/>
      <c r="P88" s="210">
        <f>O88*H88</f>
        <v>0</v>
      </c>
      <c r="Q88" s="210">
        <v>0.01259502</v>
      </c>
      <c r="R88" s="210">
        <f>Q88*H88</f>
        <v>0.047987026200000005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156</v>
      </c>
      <c r="AT88" s="212" t="s">
        <v>144</v>
      </c>
      <c r="AU88" s="212" t="s">
        <v>149</v>
      </c>
      <c r="AY88" s="14" t="s">
        <v>140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149</v>
      </c>
      <c r="BK88" s="213">
        <f>ROUND(I88*H88,2)</f>
        <v>0</v>
      </c>
      <c r="BL88" s="14" t="s">
        <v>156</v>
      </c>
      <c r="BM88" s="212" t="s">
        <v>259</v>
      </c>
    </row>
    <row r="89" s="2" customFormat="1">
      <c r="A89" s="35"/>
      <c r="B89" s="36"/>
      <c r="C89" s="37"/>
      <c r="D89" s="224" t="s">
        <v>182</v>
      </c>
      <c r="E89" s="37"/>
      <c r="F89" s="225" t="s">
        <v>260</v>
      </c>
      <c r="G89" s="37"/>
      <c r="H89" s="37"/>
      <c r="I89" s="226"/>
      <c r="J89" s="37"/>
      <c r="K89" s="37"/>
      <c r="L89" s="41"/>
      <c r="M89" s="227"/>
      <c r="N89" s="22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182</v>
      </c>
      <c r="AU89" s="14" t="s">
        <v>149</v>
      </c>
    </row>
    <row r="90" s="2" customFormat="1" ht="24.15" customHeight="1">
      <c r="A90" s="35"/>
      <c r="B90" s="36"/>
      <c r="C90" s="201" t="s">
        <v>261</v>
      </c>
      <c r="D90" s="201" t="s">
        <v>144</v>
      </c>
      <c r="E90" s="202" t="s">
        <v>262</v>
      </c>
      <c r="F90" s="203" t="s">
        <v>263</v>
      </c>
      <c r="G90" s="204" t="s">
        <v>175</v>
      </c>
      <c r="H90" s="205">
        <v>51.649999999999999</v>
      </c>
      <c r="I90" s="206"/>
      <c r="J90" s="207">
        <f>ROUND(I90*H90,2)</f>
        <v>0</v>
      </c>
      <c r="K90" s="203" t="s">
        <v>188</v>
      </c>
      <c r="L90" s="41"/>
      <c r="M90" s="208" t="s">
        <v>19</v>
      </c>
      <c r="N90" s="209" t="s">
        <v>46</v>
      </c>
      <c r="O90" s="81"/>
      <c r="P90" s="210">
        <f>O90*H90</f>
        <v>0</v>
      </c>
      <c r="Q90" s="210">
        <v>0.00010000000000000001</v>
      </c>
      <c r="R90" s="210">
        <f>Q90*H90</f>
        <v>0.0051650000000000003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156</v>
      </c>
      <c r="AT90" s="212" t="s">
        <v>144</v>
      </c>
      <c r="AU90" s="212" t="s">
        <v>149</v>
      </c>
      <c r="AY90" s="14" t="s">
        <v>140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149</v>
      </c>
      <c r="BK90" s="213">
        <f>ROUND(I90*H90,2)</f>
        <v>0</v>
      </c>
      <c r="BL90" s="14" t="s">
        <v>156</v>
      </c>
      <c r="BM90" s="212" t="s">
        <v>264</v>
      </c>
    </row>
    <row r="91" s="2" customFormat="1">
      <c r="A91" s="35"/>
      <c r="B91" s="36"/>
      <c r="C91" s="37"/>
      <c r="D91" s="224" t="s">
        <v>182</v>
      </c>
      <c r="E91" s="37"/>
      <c r="F91" s="225" t="s">
        <v>265</v>
      </c>
      <c r="G91" s="37"/>
      <c r="H91" s="37"/>
      <c r="I91" s="226"/>
      <c r="J91" s="37"/>
      <c r="K91" s="37"/>
      <c r="L91" s="41"/>
      <c r="M91" s="227"/>
      <c r="N91" s="228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182</v>
      </c>
      <c r="AU91" s="14" t="s">
        <v>149</v>
      </c>
    </row>
    <row r="92" s="2" customFormat="1" ht="24.15" customHeight="1">
      <c r="A92" s="35"/>
      <c r="B92" s="36"/>
      <c r="C92" s="201" t="s">
        <v>148</v>
      </c>
      <c r="D92" s="201" t="s">
        <v>144</v>
      </c>
      <c r="E92" s="202" t="s">
        <v>266</v>
      </c>
      <c r="F92" s="203" t="s">
        <v>267</v>
      </c>
      <c r="G92" s="204" t="s">
        <v>175</v>
      </c>
      <c r="H92" s="205">
        <v>3.8100000000000001</v>
      </c>
      <c r="I92" s="206"/>
      <c r="J92" s="207">
        <f>ROUND(I92*H92,2)</f>
        <v>0</v>
      </c>
      <c r="K92" s="203" t="s">
        <v>188</v>
      </c>
      <c r="L92" s="41"/>
      <c r="M92" s="208" t="s">
        <v>19</v>
      </c>
      <c r="N92" s="209" t="s">
        <v>46</v>
      </c>
      <c r="O92" s="81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156</v>
      </c>
      <c r="AT92" s="212" t="s">
        <v>144</v>
      </c>
      <c r="AU92" s="212" t="s">
        <v>149</v>
      </c>
      <c r="AY92" s="14" t="s">
        <v>140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149</v>
      </c>
      <c r="BK92" s="213">
        <f>ROUND(I92*H92,2)</f>
        <v>0</v>
      </c>
      <c r="BL92" s="14" t="s">
        <v>156</v>
      </c>
      <c r="BM92" s="212" t="s">
        <v>268</v>
      </c>
    </row>
    <row r="93" s="2" customFormat="1">
      <c r="A93" s="35"/>
      <c r="B93" s="36"/>
      <c r="C93" s="37"/>
      <c r="D93" s="224" t="s">
        <v>182</v>
      </c>
      <c r="E93" s="37"/>
      <c r="F93" s="225" t="s">
        <v>269</v>
      </c>
      <c r="G93" s="37"/>
      <c r="H93" s="37"/>
      <c r="I93" s="226"/>
      <c r="J93" s="37"/>
      <c r="K93" s="37"/>
      <c r="L93" s="41"/>
      <c r="M93" s="227"/>
      <c r="N93" s="228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182</v>
      </c>
      <c r="AU93" s="14" t="s">
        <v>149</v>
      </c>
    </row>
    <row r="94" s="2" customFormat="1" ht="16.5" customHeight="1">
      <c r="A94" s="35"/>
      <c r="B94" s="36"/>
      <c r="C94" s="214" t="s">
        <v>270</v>
      </c>
      <c r="D94" s="214" t="s">
        <v>152</v>
      </c>
      <c r="E94" s="215" t="s">
        <v>228</v>
      </c>
      <c r="F94" s="216" t="s">
        <v>229</v>
      </c>
      <c r="G94" s="217" t="s">
        <v>175</v>
      </c>
      <c r="H94" s="218">
        <v>4.2809999999999997</v>
      </c>
      <c r="I94" s="219"/>
      <c r="J94" s="220">
        <f>ROUND(I94*H94,2)</f>
        <v>0</v>
      </c>
      <c r="K94" s="216" t="s">
        <v>188</v>
      </c>
      <c r="L94" s="221"/>
      <c r="M94" s="222" t="s">
        <v>19</v>
      </c>
      <c r="N94" s="223" t="s">
        <v>46</v>
      </c>
      <c r="O94" s="81"/>
      <c r="P94" s="210">
        <f>O94*H94</f>
        <v>0</v>
      </c>
      <c r="Q94" s="210">
        <v>0.00013999999999999999</v>
      </c>
      <c r="R94" s="210">
        <f>Q94*H94</f>
        <v>0.00059933999999999986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230</v>
      </c>
      <c r="AT94" s="212" t="s">
        <v>152</v>
      </c>
      <c r="AU94" s="212" t="s">
        <v>149</v>
      </c>
      <c r="AY94" s="14" t="s">
        <v>140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149</v>
      </c>
      <c r="BK94" s="213">
        <f>ROUND(I94*H94,2)</f>
        <v>0</v>
      </c>
      <c r="BL94" s="14" t="s">
        <v>156</v>
      </c>
      <c r="BM94" s="212" t="s">
        <v>271</v>
      </c>
    </row>
    <row r="95" s="2" customFormat="1" ht="21.75" customHeight="1">
      <c r="A95" s="35"/>
      <c r="B95" s="36"/>
      <c r="C95" s="201" t="s">
        <v>272</v>
      </c>
      <c r="D95" s="201" t="s">
        <v>144</v>
      </c>
      <c r="E95" s="202" t="s">
        <v>273</v>
      </c>
      <c r="F95" s="203" t="s">
        <v>274</v>
      </c>
      <c r="G95" s="204" t="s">
        <v>175</v>
      </c>
      <c r="H95" s="205">
        <v>51.649999999999999</v>
      </c>
      <c r="I95" s="206"/>
      <c r="J95" s="207">
        <f>ROUND(I95*H95,2)</f>
        <v>0</v>
      </c>
      <c r="K95" s="203" t="s">
        <v>188</v>
      </c>
      <c r="L95" s="41"/>
      <c r="M95" s="208" t="s">
        <v>19</v>
      </c>
      <c r="N95" s="209" t="s">
        <v>46</v>
      </c>
      <c r="O95" s="81"/>
      <c r="P95" s="210">
        <f>O95*H95</f>
        <v>0</v>
      </c>
      <c r="Q95" s="210">
        <v>0.00069999999999999999</v>
      </c>
      <c r="R95" s="210">
        <f>Q95*H95</f>
        <v>0.036155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156</v>
      </c>
      <c r="AT95" s="212" t="s">
        <v>144</v>
      </c>
      <c r="AU95" s="212" t="s">
        <v>149</v>
      </c>
      <c r="AY95" s="14" t="s">
        <v>140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149</v>
      </c>
      <c r="BK95" s="213">
        <f>ROUND(I95*H95,2)</f>
        <v>0</v>
      </c>
      <c r="BL95" s="14" t="s">
        <v>156</v>
      </c>
      <c r="BM95" s="212" t="s">
        <v>275</v>
      </c>
    </row>
    <row r="96" s="2" customFormat="1">
      <c r="A96" s="35"/>
      <c r="B96" s="36"/>
      <c r="C96" s="37"/>
      <c r="D96" s="224" t="s">
        <v>182</v>
      </c>
      <c r="E96" s="37"/>
      <c r="F96" s="225" t="s">
        <v>276</v>
      </c>
      <c r="G96" s="37"/>
      <c r="H96" s="37"/>
      <c r="I96" s="226"/>
      <c r="J96" s="37"/>
      <c r="K96" s="37"/>
      <c r="L96" s="41"/>
      <c r="M96" s="227"/>
      <c r="N96" s="228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182</v>
      </c>
      <c r="AU96" s="14" t="s">
        <v>149</v>
      </c>
    </row>
    <row r="97" s="2" customFormat="1" ht="37.8" customHeight="1">
      <c r="A97" s="35"/>
      <c r="B97" s="36"/>
      <c r="C97" s="201" t="s">
        <v>277</v>
      </c>
      <c r="D97" s="201" t="s">
        <v>144</v>
      </c>
      <c r="E97" s="202" t="s">
        <v>248</v>
      </c>
      <c r="F97" s="203" t="s">
        <v>249</v>
      </c>
      <c r="G97" s="204" t="s">
        <v>187</v>
      </c>
      <c r="H97" s="205">
        <v>0.67400000000000004</v>
      </c>
      <c r="I97" s="206"/>
      <c r="J97" s="207">
        <f>ROUND(I97*H97,2)</f>
        <v>0</v>
      </c>
      <c r="K97" s="203" t="s">
        <v>188</v>
      </c>
      <c r="L97" s="41"/>
      <c r="M97" s="208" t="s">
        <v>19</v>
      </c>
      <c r="N97" s="209" t="s">
        <v>46</v>
      </c>
      <c r="O97" s="81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156</v>
      </c>
      <c r="AT97" s="212" t="s">
        <v>144</v>
      </c>
      <c r="AU97" s="212" t="s">
        <v>149</v>
      </c>
      <c r="AY97" s="14" t="s">
        <v>140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149</v>
      </c>
      <c r="BK97" s="213">
        <f>ROUND(I97*H97,2)</f>
        <v>0</v>
      </c>
      <c r="BL97" s="14" t="s">
        <v>156</v>
      </c>
      <c r="BM97" s="212" t="s">
        <v>278</v>
      </c>
    </row>
    <row r="98" s="2" customFormat="1">
      <c r="A98" s="35"/>
      <c r="B98" s="36"/>
      <c r="C98" s="37"/>
      <c r="D98" s="224" t="s">
        <v>182</v>
      </c>
      <c r="E98" s="37"/>
      <c r="F98" s="225" t="s">
        <v>251</v>
      </c>
      <c r="G98" s="37"/>
      <c r="H98" s="37"/>
      <c r="I98" s="226"/>
      <c r="J98" s="37"/>
      <c r="K98" s="37"/>
      <c r="L98" s="41"/>
      <c r="M98" s="229"/>
      <c r="N98" s="230"/>
      <c r="O98" s="231"/>
      <c r="P98" s="231"/>
      <c r="Q98" s="231"/>
      <c r="R98" s="231"/>
      <c r="S98" s="231"/>
      <c r="T98" s="23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182</v>
      </c>
      <c r="AU98" s="14" t="s">
        <v>149</v>
      </c>
    </row>
    <row r="99" s="2" customFormat="1" ht="6.96" customHeight="1">
      <c r="A99" s="35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41"/>
      <c r="M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</sheetData>
  <sheetProtection sheet="1" autoFilter="0" formatColumns="0" formatRows="0" objects="1" scenarios="1" spinCount="100000" saltValue="jN+iIxxzmBIrLkGnt7Zwmvj9HDLYVtyYsVqZeL6WmLj6KkPjCZlaGAbEk2fInEotTYJnctdAlNmLBVv+kosUuw==" hashValue="xtlKNu+1KoZVkZ5X0xzF/pZgDS/LtN6VEHFrrXLcM7trmRiVCxvfmZmq2HpVGPrSWCH1NMnWydqoiUQ/NwW7GA==" algorithmName="SHA-512" password="CC35"/>
  <autoFilter ref="C81:K9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5_02/763131411"/>
    <hyperlink ref="F89" r:id="rId2" display="https://podminky.urs.cz/item/CS_URS_2025_02/763131451"/>
    <hyperlink ref="F91" r:id="rId3" display="https://podminky.urs.cz/item/CS_URS_2025_02/763131714"/>
    <hyperlink ref="F93" r:id="rId4" display="https://podminky.urs.cz/item/CS_URS_2025_02/763131751"/>
    <hyperlink ref="F96" r:id="rId5" display="https://podminky.urs.cz/item/CS_URS_2025_02/763131771"/>
    <hyperlink ref="F98" r:id="rId6" display="https://podminky.urs.cz/item/CS_URS_2025_02/9987633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279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ROUND(J86,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ROUND((SUM(BE86:BE122)),  2)</f>
        <v>0</v>
      </c>
      <c r="G33" s="35"/>
      <c r="H33" s="35"/>
      <c r="I33" s="145">
        <v>0.20999999999999999</v>
      </c>
      <c r="J33" s="144">
        <f>ROUND(((SUM(BE86:BE122))*I33),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ROUND((SUM(BF86:BF122)),  2)</f>
        <v>0</v>
      </c>
      <c r="G34" s="35"/>
      <c r="H34" s="35"/>
      <c r="I34" s="145">
        <v>0.12</v>
      </c>
      <c r="J34" s="144">
        <f>ROUND(((SUM(BF86:BF122))*I34),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ROUND((SUM(BG86:BG122)),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ROUND((SUM(BH86:BH122)),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ROUND((SUM(BI86:BI122)),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2025-109-3-07 - Podlahy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J86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280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281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282</v>
      </c>
      <c r="E62" s="171"/>
      <c r="F62" s="171"/>
      <c r="G62" s="171"/>
      <c r="H62" s="171"/>
      <c r="I62" s="171"/>
      <c r="J62" s="172">
        <f>J93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122</v>
      </c>
      <c r="E63" s="171"/>
      <c r="F63" s="171"/>
      <c r="G63" s="171"/>
      <c r="H63" s="171"/>
      <c r="I63" s="171"/>
      <c r="J63" s="172">
        <f>J96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9" customFormat="1" ht="24.96" customHeight="1">
      <c r="A64" s="9"/>
      <c r="B64" s="162"/>
      <c r="C64" s="163"/>
      <c r="D64" s="164" t="s">
        <v>123</v>
      </c>
      <c r="E64" s="165"/>
      <c r="F64" s="165"/>
      <c r="G64" s="165"/>
      <c r="H64" s="165"/>
      <c r="I64" s="165"/>
      <c r="J64" s="166">
        <f>J99</f>
        <v>0</v>
      </c>
      <c r="K64" s="163"/>
      <c r="L64" s="16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68"/>
      <c r="C65" s="169"/>
      <c r="D65" s="170" t="s">
        <v>283</v>
      </c>
      <c r="E65" s="171"/>
      <c r="F65" s="171"/>
      <c r="G65" s="171"/>
      <c r="H65" s="171"/>
      <c r="I65" s="171"/>
      <c r="J65" s="172">
        <f>J100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8"/>
      <c r="C66" s="169"/>
      <c r="D66" s="170" t="s">
        <v>284</v>
      </c>
      <c r="E66" s="171"/>
      <c r="F66" s="171"/>
      <c r="G66" s="171"/>
      <c r="H66" s="171"/>
      <c r="I66" s="171"/>
      <c r="J66" s="172">
        <f>J109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 s="2" customFormat="1" ht="6.96" customHeight="1">
      <c r="A68" s="3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/>
    <row r="70" hidden="1"/>
    <row r="71" hidden="1"/>
    <row r="72" s="2" customFormat="1" ht="6.96" customHeight="1">
      <c r="A72" s="35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4.96" customHeight="1">
      <c r="A73" s="35"/>
      <c r="B73" s="36"/>
      <c r="C73" s="20" t="s">
        <v>125</v>
      </c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16</v>
      </c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157" t="str">
        <f>E7</f>
        <v>SK Modřany - byt správce</v>
      </c>
      <c r="F76" s="29"/>
      <c r="G76" s="29"/>
      <c r="H76" s="29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112</v>
      </c>
      <c r="D77" s="37"/>
      <c r="E77" s="37"/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E9</f>
        <v>2025-109-3-07 - Podlahy</v>
      </c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F12</f>
        <v>Komořanská - 47, Praha 4 - Modřany</v>
      </c>
      <c r="G80" s="37"/>
      <c r="H80" s="37"/>
      <c r="I80" s="29" t="s">
        <v>23</v>
      </c>
      <c r="J80" s="69" t="str">
        <f>IF(J12="","",J12)</f>
        <v>23. 7. 2025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40.05" customHeight="1">
      <c r="A82" s="35"/>
      <c r="B82" s="36"/>
      <c r="C82" s="29" t="s">
        <v>25</v>
      </c>
      <c r="D82" s="37"/>
      <c r="E82" s="37"/>
      <c r="F82" s="24" t="str">
        <f>E15</f>
        <v>Sportovní klub Modřany,Komořanská 47, Praha 4</v>
      </c>
      <c r="G82" s="37"/>
      <c r="H82" s="37"/>
      <c r="I82" s="29" t="s">
        <v>32</v>
      </c>
      <c r="J82" s="33" t="str">
        <f>E21</f>
        <v>ASLB spol.s.r.o.Fikarova 2157/1, Praha 4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30</v>
      </c>
      <c r="D83" s="37"/>
      <c r="E83" s="37"/>
      <c r="F83" s="24" t="str">
        <f>IF(E18="","",E18)</f>
        <v>Vyplň údaj</v>
      </c>
      <c r="G83" s="37"/>
      <c r="H83" s="37"/>
      <c r="I83" s="29" t="s">
        <v>36</v>
      </c>
      <c r="J83" s="33" t="str">
        <f>E24</f>
        <v xml:space="preserve"> 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1" customFormat="1" ht="29.28" customHeight="1">
      <c r="A85" s="174"/>
      <c r="B85" s="175"/>
      <c r="C85" s="176" t="s">
        <v>126</v>
      </c>
      <c r="D85" s="177" t="s">
        <v>59</v>
      </c>
      <c r="E85" s="177" t="s">
        <v>55</v>
      </c>
      <c r="F85" s="177" t="s">
        <v>56</v>
      </c>
      <c r="G85" s="177" t="s">
        <v>127</v>
      </c>
      <c r="H85" s="177" t="s">
        <v>128</v>
      </c>
      <c r="I85" s="177" t="s">
        <v>129</v>
      </c>
      <c r="J85" s="177" t="s">
        <v>117</v>
      </c>
      <c r="K85" s="178" t="s">
        <v>130</v>
      </c>
      <c r="L85" s="179"/>
      <c r="M85" s="89" t="s">
        <v>19</v>
      </c>
      <c r="N85" s="90" t="s">
        <v>44</v>
      </c>
      <c r="O85" s="90" t="s">
        <v>131</v>
      </c>
      <c r="P85" s="90" t="s">
        <v>132</v>
      </c>
      <c r="Q85" s="90" t="s">
        <v>133</v>
      </c>
      <c r="R85" s="90" t="s">
        <v>134</v>
      </c>
      <c r="S85" s="90" t="s">
        <v>135</v>
      </c>
      <c r="T85" s="91" t="s">
        <v>136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5"/>
      <c r="B86" s="36"/>
      <c r="C86" s="96" t="s">
        <v>137</v>
      </c>
      <c r="D86" s="37"/>
      <c r="E86" s="37"/>
      <c r="F86" s="37"/>
      <c r="G86" s="37"/>
      <c r="H86" s="37"/>
      <c r="I86" s="37"/>
      <c r="J86" s="180">
        <f>BK86</f>
        <v>0</v>
      </c>
      <c r="K86" s="37"/>
      <c r="L86" s="41"/>
      <c r="M86" s="92"/>
      <c r="N86" s="181"/>
      <c r="O86" s="93"/>
      <c r="P86" s="182">
        <f>P87+P99</f>
        <v>0</v>
      </c>
      <c r="Q86" s="93"/>
      <c r="R86" s="182">
        <f>R87+R99</f>
        <v>7.6127454871999998</v>
      </c>
      <c r="S86" s="93"/>
      <c r="T86" s="183">
        <f>T87+T99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73</v>
      </c>
      <c r="AU86" s="14" t="s">
        <v>118</v>
      </c>
      <c r="BK86" s="184">
        <f>BK87+BK99</f>
        <v>0</v>
      </c>
    </row>
    <row r="87" s="12" customFormat="1" ht="25.92" customHeight="1">
      <c r="A87" s="12"/>
      <c r="B87" s="185"/>
      <c r="C87" s="186"/>
      <c r="D87" s="187" t="s">
        <v>73</v>
      </c>
      <c r="E87" s="188" t="s">
        <v>138</v>
      </c>
      <c r="F87" s="188" t="s">
        <v>285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P88+P93+P96</f>
        <v>0</v>
      </c>
      <c r="Q87" s="193"/>
      <c r="R87" s="194">
        <f>R88+R93+R96</f>
        <v>5.7951299999999994</v>
      </c>
      <c r="S87" s="193"/>
      <c r="T87" s="195">
        <f>T88+T93+T96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82</v>
      </c>
      <c r="AT87" s="197" t="s">
        <v>73</v>
      </c>
      <c r="AU87" s="197" t="s">
        <v>74</v>
      </c>
      <c r="AY87" s="196" t="s">
        <v>140</v>
      </c>
      <c r="BK87" s="198">
        <f>BK88+BK93+BK96</f>
        <v>0</v>
      </c>
    </row>
    <row r="88" s="12" customFormat="1" ht="22.8" customHeight="1">
      <c r="A88" s="12"/>
      <c r="B88" s="185"/>
      <c r="C88" s="186"/>
      <c r="D88" s="187" t="s">
        <v>73</v>
      </c>
      <c r="E88" s="199" t="s">
        <v>237</v>
      </c>
      <c r="F88" s="199" t="s">
        <v>286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SUM(P89:P92)</f>
        <v>0</v>
      </c>
      <c r="Q88" s="193"/>
      <c r="R88" s="194">
        <f>SUM(R89:R92)</f>
        <v>5.7951299999999994</v>
      </c>
      <c r="S88" s="193"/>
      <c r="T88" s="195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82</v>
      </c>
      <c r="AT88" s="197" t="s">
        <v>73</v>
      </c>
      <c r="AU88" s="197" t="s">
        <v>82</v>
      </c>
      <c r="AY88" s="196" t="s">
        <v>140</v>
      </c>
      <c r="BK88" s="198">
        <f>SUM(BK89:BK92)</f>
        <v>0</v>
      </c>
    </row>
    <row r="89" s="2" customFormat="1" ht="16.5" customHeight="1">
      <c r="A89" s="35"/>
      <c r="B89" s="36"/>
      <c r="C89" s="201" t="s">
        <v>82</v>
      </c>
      <c r="D89" s="201" t="s">
        <v>144</v>
      </c>
      <c r="E89" s="202" t="s">
        <v>287</v>
      </c>
      <c r="F89" s="203" t="s">
        <v>288</v>
      </c>
      <c r="G89" s="204" t="s">
        <v>175</v>
      </c>
      <c r="H89" s="205">
        <v>51.649999999999999</v>
      </c>
      <c r="I89" s="206"/>
      <c r="J89" s="207">
        <f>ROUND(I89*H89,2)</f>
        <v>0</v>
      </c>
      <c r="K89" s="203" t="s">
        <v>188</v>
      </c>
      <c r="L89" s="41"/>
      <c r="M89" s="208" t="s">
        <v>19</v>
      </c>
      <c r="N89" s="209" t="s">
        <v>46</v>
      </c>
      <c r="O89" s="81"/>
      <c r="P89" s="210">
        <f>O89*H89</f>
        <v>0</v>
      </c>
      <c r="Q89" s="210">
        <v>0.10199999999999999</v>
      </c>
      <c r="R89" s="210">
        <f>Q89*H89</f>
        <v>5.2682999999999991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148</v>
      </c>
      <c r="AT89" s="212" t="s">
        <v>144</v>
      </c>
      <c r="AU89" s="212" t="s">
        <v>149</v>
      </c>
      <c r="AY89" s="14" t="s">
        <v>140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149</v>
      </c>
      <c r="BK89" s="213">
        <f>ROUND(I89*H89,2)</f>
        <v>0</v>
      </c>
      <c r="BL89" s="14" t="s">
        <v>148</v>
      </c>
      <c r="BM89" s="212" t="s">
        <v>289</v>
      </c>
    </row>
    <row r="90" s="2" customFormat="1">
      <c r="A90" s="35"/>
      <c r="B90" s="36"/>
      <c r="C90" s="37"/>
      <c r="D90" s="224" t="s">
        <v>182</v>
      </c>
      <c r="E90" s="37"/>
      <c r="F90" s="225" t="s">
        <v>290</v>
      </c>
      <c r="G90" s="37"/>
      <c r="H90" s="37"/>
      <c r="I90" s="226"/>
      <c r="J90" s="37"/>
      <c r="K90" s="37"/>
      <c r="L90" s="41"/>
      <c r="M90" s="227"/>
      <c r="N90" s="228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182</v>
      </c>
      <c r="AU90" s="14" t="s">
        <v>149</v>
      </c>
    </row>
    <row r="91" s="2" customFormat="1" ht="24.15" customHeight="1">
      <c r="A91" s="35"/>
      <c r="B91" s="36"/>
      <c r="C91" s="201" t="s">
        <v>149</v>
      </c>
      <c r="D91" s="201" t="s">
        <v>144</v>
      </c>
      <c r="E91" s="202" t="s">
        <v>291</v>
      </c>
      <c r="F91" s="203" t="s">
        <v>292</v>
      </c>
      <c r="G91" s="204" t="s">
        <v>175</v>
      </c>
      <c r="H91" s="205">
        <v>51.649999999999999</v>
      </c>
      <c r="I91" s="206"/>
      <c r="J91" s="207">
        <f>ROUND(I91*H91,2)</f>
        <v>0</v>
      </c>
      <c r="K91" s="203" t="s">
        <v>188</v>
      </c>
      <c r="L91" s="41"/>
      <c r="M91" s="208" t="s">
        <v>19</v>
      </c>
      <c r="N91" s="209" t="s">
        <v>46</v>
      </c>
      <c r="O91" s="81"/>
      <c r="P91" s="210">
        <f>O91*H91</f>
        <v>0</v>
      </c>
      <c r="Q91" s="210">
        <v>0.010200000000000001</v>
      </c>
      <c r="R91" s="210">
        <f>Q91*H91</f>
        <v>0.52683000000000002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148</v>
      </c>
      <c r="AT91" s="212" t="s">
        <v>144</v>
      </c>
      <c r="AU91" s="212" t="s">
        <v>149</v>
      </c>
      <c r="AY91" s="14" t="s">
        <v>140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149</v>
      </c>
      <c r="BK91" s="213">
        <f>ROUND(I91*H91,2)</f>
        <v>0</v>
      </c>
      <c r="BL91" s="14" t="s">
        <v>148</v>
      </c>
      <c r="BM91" s="212" t="s">
        <v>293</v>
      </c>
    </row>
    <row r="92" s="2" customFormat="1">
      <c r="A92" s="35"/>
      <c r="B92" s="36"/>
      <c r="C92" s="37"/>
      <c r="D92" s="224" t="s">
        <v>182</v>
      </c>
      <c r="E92" s="37"/>
      <c r="F92" s="225" t="s">
        <v>294</v>
      </c>
      <c r="G92" s="37"/>
      <c r="H92" s="37"/>
      <c r="I92" s="226"/>
      <c r="J92" s="37"/>
      <c r="K92" s="37"/>
      <c r="L92" s="41"/>
      <c r="M92" s="227"/>
      <c r="N92" s="22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182</v>
      </c>
      <c r="AU92" s="14" t="s">
        <v>149</v>
      </c>
    </row>
    <row r="93" s="12" customFormat="1" ht="22.8" customHeight="1">
      <c r="A93" s="12"/>
      <c r="B93" s="185"/>
      <c r="C93" s="186"/>
      <c r="D93" s="187" t="s">
        <v>73</v>
      </c>
      <c r="E93" s="199" t="s">
        <v>295</v>
      </c>
      <c r="F93" s="199" t="s">
        <v>296</v>
      </c>
      <c r="G93" s="186"/>
      <c r="H93" s="186"/>
      <c r="I93" s="189"/>
      <c r="J93" s="200">
        <f>BK93</f>
        <v>0</v>
      </c>
      <c r="K93" s="186"/>
      <c r="L93" s="191"/>
      <c r="M93" s="192"/>
      <c r="N93" s="193"/>
      <c r="O93" s="193"/>
      <c r="P93" s="194">
        <f>SUM(P94:P95)</f>
        <v>0</v>
      </c>
      <c r="Q93" s="193"/>
      <c r="R93" s="194">
        <f>SUM(R94:R95)</f>
        <v>0</v>
      </c>
      <c r="S93" s="193"/>
      <c r="T93" s="195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6" t="s">
        <v>82</v>
      </c>
      <c r="AT93" s="197" t="s">
        <v>73</v>
      </c>
      <c r="AU93" s="197" t="s">
        <v>82</v>
      </c>
      <c r="AY93" s="196" t="s">
        <v>140</v>
      </c>
      <c r="BK93" s="198">
        <f>SUM(BK94:BK95)</f>
        <v>0</v>
      </c>
    </row>
    <row r="94" s="2" customFormat="1" ht="16.5" customHeight="1">
      <c r="A94" s="35"/>
      <c r="B94" s="36"/>
      <c r="C94" s="201" t="s">
        <v>261</v>
      </c>
      <c r="D94" s="201" t="s">
        <v>144</v>
      </c>
      <c r="E94" s="202" t="s">
        <v>297</v>
      </c>
      <c r="F94" s="203" t="s">
        <v>298</v>
      </c>
      <c r="G94" s="204" t="s">
        <v>175</v>
      </c>
      <c r="H94" s="205">
        <v>51.649999999999999</v>
      </c>
      <c r="I94" s="206"/>
      <c r="J94" s="207">
        <f>ROUND(I94*H94,2)</f>
        <v>0</v>
      </c>
      <c r="K94" s="203" t="s">
        <v>188</v>
      </c>
      <c r="L94" s="41"/>
      <c r="M94" s="208" t="s">
        <v>19</v>
      </c>
      <c r="N94" s="209" t="s">
        <v>46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148</v>
      </c>
      <c r="AT94" s="212" t="s">
        <v>144</v>
      </c>
      <c r="AU94" s="212" t="s">
        <v>149</v>
      </c>
      <c r="AY94" s="14" t="s">
        <v>140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149</v>
      </c>
      <c r="BK94" s="213">
        <f>ROUND(I94*H94,2)</f>
        <v>0</v>
      </c>
      <c r="BL94" s="14" t="s">
        <v>148</v>
      </c>
      <c r="BM94" s="212" t="s">
        <v>299</v>
      </c>
    </row>
    <row r="95" s="2" customFormat="1">
      <c r="A95" s="35"/>
      <c r="B95" s="36"/>
      <c r="C95" s="37"/>
      <c r="D95" s="224" t="s">
        <v>182</v>
      </c>
      <c r="E95" s="37"/>
      <c r="F95" s="225" t="s">
        <v>300</v>
      </c>
      <c r="G95" s="37"/>
      <c r="H95" s="37"/>
      <c r="I95" s="226"/>
      <c r="J95" s="37"/>
      <c r="K95" s="37"/>
      <c r="L95" s="41"/>
      <c r="M95" s="227"/>
      <c r="N95" s="228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182</v>
      </c>
      <c r="AU95" s="14" t="s">
        <v>149</v>
      </c>
    </row>
    <row r="96" s="12" customFormat="1" ht="22.8" customHeight="1">
      <c r="A96" s="12"/>
      <c r="B96" s="185"/>
      <c r="C96" s="186"/>
      <c r="D96" s="187" t="s">
        <v>73</v>
      </c>
      <c r="E96" s="199" t="s">
        <v>198</v>
      </c>
      <c r="F96" s="199" t="s">
        <v>199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SUM(P97:P98)</f>
        <v>0</v>
      </c>
      <c r="Q96" s="193"/>
      <c r="R96" s="194">
        <f>SUM(R97:R98)</f>
        <v>0</v>
      </c>
      <c r="S96" s="193"/>
      <c r="T96" s="195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6" t="s">
        <v>82</v>
      </c>
      <c r="AT96" s="197" t="s">
        <v>73</v>
      </c>
      <c r="AU96" s="197" t="s">
        <v>82</v>
      </c>
      <c r="AY96" s="196" t="s">
        <v>140</v>
      </c>
      <c r="BK96" s="198">
        <f>SUM(BK97:BK98)</f>
        <v>0</v>
      </c>
    </row>
    <row r="97" s="2" customFormat="1" ht="33" customHeight="1">
      <c r="A97" s="35"/>
      <c r="B97" s="36"/>
      <c r="C97" s="201" t="s">
        <v>148</v>
      </c>
      <c r="D97" s="201" t="s">
        <v>144</v>
      </c>
      <c r="E97" s="202" t="s">
        <v>301</v>
      </c>
      <c r="F97" s="203" t="s">
        <v>302</v>
      </c>
      <c r="G97" s="204" t="s">
        <v>187</v>
      </c>
      <c r="H97" s="205">
        <v>5.7949999999999999</v>
      </c>
      <c r="I97" s="206"/>
      <c r="J97" s="207">
        <f>ROUND(I97*H97,2)</f>
        <v>0</v>
      </c>
      <c r="K97" s="203" t="s">
        <v>188</v>
      </c>
      <c r="L97" s="41"/>
      <c r="M97" s="208" t="s">
        <v>19</v>
      </c>
      <c r="N97" s="209" t="s">
        <v>46</v>
      </c>
      <c r="O97" s="81"/>
      <c r="P97" s="210">
        <f>O97*H97</f>
        <v>0</v>
      </c>
      <c r="Q97" s="210">
        <v>0</v>
      </c>
      <c r="R97" s="210">
        <f>Q97*H97</f>
        <v>0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148</v>
      </c>
      <c r="AT97" s="212" t="s">
        <v>144</v>
      </c>
      <c r="AU97" s="212" t="s">
        <v>149</v>
      </c>
      <c r="AY97" s="14" t="s">
        <v>140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149</v>
      </c>
      <c r="BK97" s="213">
        <f>ROUND(I97*H97,2)</f>
        <v>0</v>
      </c>
      <c r="BL97" s="14" t="s">
        <v>148</v>
      </c>
      <c r="BM97" s="212" t="s">
        <v>303</v>
      </c>
    </row>
    <row r="98" s="2" customFormat="1">
      <c r="A98" s="35"/>
      <c r="B98" s="36"/>
      <c r="C98" s="37"/>
      <c r="D98" s="224" t="s">
        <v>182</v>
      </c>
      <c r="E98" s="37"/>
      <c r="F98" s="225" t="s">
        <v>304</v>
      </c>
      <c r="G98" s="37"/>
      <c r="H98" s="37"/>
      <c r="I98" s="226"/>
      <c r="J98" s="37"/>
      <c r="K98" s="37"/>
      <c r="L98" s="41"/>
      <c r="M98" s="227"/>
      <c r="N98" s="228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182</v>
      </c>
      <c r="AU98" s="14" t="s">
        <v>149</v>
      </c>
    </row>
    <row r="99" s="12" customFormat="1" ht="25.92" customHeight="1">
      <c r="A99" s="12"/>
      <c r="B99" s="185"/>
      <c r="C99" s="186"/>
      <c r="D99" s="187" t="s">
        <v>73</v>
      </c>
      <c r="E99" s="188" t="s">
        <v>205</v>
      </c>
      <c r="F99" s="188" t="s">
        <v>206</v>
      </c>
      <c r="G99" s="186"/>
      <c r="H99" s="186"/>
      <c r="I99" s="189"/>
      <c r="J99" s="190">
        <f>BK99</f>
        <v>0</v>
      </c>
      <c r="K99" s="186"/>
      <c r="L99" s="191"/>
      <c r="M99" s="192"/>
      <c r="N99" s="193"/>
      <c r="O99" s="193"/>
      <c r="P99" s="194">
        <f>P100+P109</f>
        <v>0</v>
      </c>
      <c r="Q99" s="193"/>
      <c r="R99" s="194">
        <f>R100+R109</f>
        <v>1.8176154871999999</v>
      </c>
      <c r="S99" s="193"/>
      <c r="T99" s="195">
        <f>T100+T109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149</v>
      </c>
      <c r="AT99" s="197" t="s">
        <v>73</v>
      </c>
      <c r="AU99" s="197" t="s">
        <v>74</v>
      </c>
      <c r="AY99" s="196" t="s">
        <v>140</v>
      </c>
      <c r="BK99" s="198">
        <f>BK100+BK109</f>
        <v>0</v>
      </c>
    </row>
    <row r="100" s="12" customFormat="1" ht="22.8" customHeight="1">
      <c r="A100" s="12"/>
      <c r="B100" s="185"/>
      <c r="C100" s="186"/>
      <c r="D100" s="187" t="s">
        <v>73</v>
      </c>
      <c r="E100" s="199" t="s">
        <v>305</v>
      </c>
      <c r="F100" s="199" t="s">
        <v>306</v>
      </c>
      <c r="G100" s="186"/>
      <c r="H100" s="186"/>
      <c r="I100" s="189"/>
      <c r="J100" s="200">
        <f>BK100</f>
        <v>0</v>
      </c>
      <c r="K100" s="186"/>
      <c r="L100" s="191"/>
      <c r="M100" s="192"/>
      <c r="N100" s="193"/>
      <c r="O100" s="193"/>
      <c r="P100" s="194">
        <f>SUM(P101:P108)</f>
        <v>0</v>
      </c>
      <c r="Q100" s="193"/>
      <c r="R100" s="194">
        <f>SUM(R101:R108)</f>
        <v>0.14162562000000001</v>
      </c>
      <c r="S100" s="193"/>
      <c r="T100" s="195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6" t="s">
        <v>149</v>
      </c>
      <c r="AT100" s="197" t="s">
        <v>73</v>
      </c>
      <c r="AU100" s="197" t="s">
        <v>82</v>
      </c>
      <c r="AY100" s="196" t="s">
        <v>140</v>
      </c>
      <c r="BK100" s="198">
        <f>SUM(BK101:BK108)</f>
        <v>0</v>
      </c>
    </row>
    <row r="101" s="2" customFormat="1" ht="24.15" customHeight="1">
      <c r="A101" s="35"/>
      <c r="B101" s="36"/>
      <c r="C101" s="201" t="s">
        <v>270</v>
      </c>
      <c r="D101" s="201" t="s">
        <v>144</v>
      </c>
      <c r="E101" s="202" t="s">
        <v>307</v>
      </c>
      <c r="F101" s="203" t="s">
        <v>308</v>
      </c>
      <c r="G101" s="204" t="s">
        <v>175</v>
      </c>
      <c r="H101" s="205">
        <v>51.649999999999999</v>
      </c>
      <c r="I101" s="206"/>
      <c r="J101" s="207">
        <f>ROUND(I101*H101,2)</f>
        <v>0</v>
      </c>
      <c r="K101" s="203" t="s">
        <v>188</v>
      </c>
      <c r="L101" s="41"/>
      <c r="M101" s="208" t="s">
        <v>19</v>
      </c>
      <c r="N101" s="209" t="s">
        <v>46</v>
      </c>
      <c r="O101" s="8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156</v>
      </c>
      <c r="AT101" s="212" t="s">
        <v>144</v>
      </c>
      <c r="AU101" s="212" t="s">
        <v>149</v>
      </c>
      <c r="AY101" s="14" t="s">
        <v>140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149</v>
      </c>
      <c r="BK101" s="213">
        <f>ROUND(I101*H101,2)</f>
        <v>0</v>
      </c>
      <c r="BL101" s="14" t="s">
        <v>156</v>
      </c>
      <c r="BM101" s="212" t="s">
        <v>309</v>
      </c>
    </row>
    <row r="102" s="2" customFormat="1">
      <c r="A102" s="35"/>
      <c r="B102" s="36"/>
      <c r="C102" s="37"/>
      <c r="D102" s="224" t="s">
        <v>182</v>
      </c>
      <c r="E102" s="37"/>
      <c r="F102" s="225" t="s">
        <v>310</v>
      </c>
      <c r="G102" s="37"/>
      <c r="H102" s="37"/>
      <c r="I102" s="226"/>
      <c r="J102" s="37"/>
      <c r="K102" s="37"/>
      <c r="L102" s="41"/>
      <c r="M102" s="227"/>
      <c r="N102" s="228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182</v>
      </c>
      <c r="AU102" s="14" t="s">
        <v>149</v>
      </c>
    </row>
    <row r="103" s="2" customFormat="1" ht="21.75" customHeight="1">
      <c r="A103" s="35"/>
      <c r="B103" s="36"/>
      <c r="C103" s="214" t="s">
        <v>272</v>
      </c>
      <c r="D103" s="214" t="s">
        <v>152</v>
      </c>
      <c r="E103" s="215" t="s">
        <v>311</v>
      </c>
      <c r="F103" s="216" t="s">
        <v>312</v>
      </c>
      <c r="G103" s="217" t="s">
        <v>175</v>
      </c>
      <c r="H103" s="218">
        <v>53.200000000000003</v>
      </c>
      <c r="I103" s="219"/>
      <c r="J103" s="220">
        <f>ROUND(I103*H103,2)</f>
        <v>0</v>
      </c>
      <c r="K103" s="216" t="s">
        <v>19</v>
      </c>
      <c r="L103" s="221"/>
      <c r="M103" s="222" t="s">
        <v>19</v>
      </c>
      <c r="N103" s="223" t="s">
        <v>46</v>
      </c>
      <c r="O103" s="81"/>
      <c r="P103" s="210">
        <f>O103*H103</f>
        <v>0</v>
      </c>
      <c r="Q103" s="210">
        <v>0.0024499999999999999</v>
      </c>
      <c r="R103" s="210">
        <f>Q103*H103</f>
        <v>0.13034000000000001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230</v>
      </c>
      <c r="AT103" s="212" t="s">
        <v>152</v>
      </c>
      <c r="AU103" s="212" t="s">
        <v>149</v>
      </c>
      <c r="AY103" s="14" t="s">
        <v>140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149</v>
      </c>
      <c r="BK103" s="213">
        <f>ROUND(I103*H103,2)</f>
        <v>0</v>
      </c>
      <c r="BL103" s="14" t="s">
        <v>156</v>
      </c>
      <c r="BM103" s="212" t="s">
        <v>313</v>
      </c>
    </row>
    <row r="104" s="2" customFormat="1" ht="24.15" customHeight="1">
      <c r="A104" s="35"/>
      <c r="B104" s="36"/>
      <c r="C104" s="201" t="s">
        <v>277</v>
      </c>
      <c r="D104" s="201" t="s">
        <v>144</v>
      </c>
      <c r="E104" s="202" t="s">
        <v>314</v>
      </c>
      <c r="F104" s="203" t="s">
        <v>315</v>
      </c>
      <c r="G104" s="204" t="s">
        <v>175</v>
      </c>
      <c r="H104" s="205">
        <v>51.649999999999999</v>
      </c>
      <c r="I104" s="206"/>
      <c r="J104" s="207">
        <f>ROUND(I104*H104,2)</f>
        <v>0</v>
      </c>
      <c r="K104" s="203" t="s">
        <v>188</v>
      </c>
      <c r="L104" s="41"/>
      <c r="M104" s="208" t="s">
        <v>19</v>
      </c>
      <c r="N104" s="209" t="s">
        <v>46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156</v>
      </c>
      <c r="AT104" s="212" t="s">
        <v>144</v>
      </c>
      <c r="AU104" s="212" t="s">
        <v>149</v>
      </c>
      <c r="AY104" s="14" t="s">
        <v>140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149</v>
      </c>
      <c r="BK104" s="213">
        <f>ROUND(I104*H104,2)</f>
        <v>0</v>
      </c>
      <c r="BL104" s="14" t="s">
        <v>156</v>
      </c>
      <c r="BM104" s="212" t="s">
        <v>316</v>
      </c>
    </row>
    <row r="105" s="2" customFormat="1">
      <c r="A105" s="35"/>
      <c r="B105" s="36"/>
      <c r="C105" s="37"/>
      <c r="D105" s="224" t="s">
        <v>182</v>
      </c>
      <c r="E105" s="37"/>
      <c r="F105" s="225" t="s">
        <v>317</v>
      </c>
      <c r="G105" s="37"/>
      <c r="H105" s="37"/>
      <c r="I105" s="226"/>
      <c r="J105" s="37"/>
      <c r="K105" s="37"/>
      <c r="L105" s="41"/>
      <c r="M105" s="227"/>
      <c r="N105" s="228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182</v>
      </c>
      <c r="AU105" s="14" t="s">
        <v>149</v>
      </c>
    </row>
    <row r="106" s="2" customFormat="1" ht="16.5" customHeight="1">
      <c r="A106" s="35"/>
      <c r="B106" s="36"/>
      <c r="C106" s="214" t="s">
        <v>143</v>
      </c>
      <c r="D106" s="214" t="s">
        <v>152</v>
      </c>
      <c r="E106" s="215" t="s">
        <v>318</v>
      </c>
      <c r="F106" s="216" t="s">
        <v>319</v>
      </c>
      <c r="G106" s="217" t="s">
        <v>175</v>
      </c>
      <c r="H106" s="218">
        <v>59.398000000000003</v>
      </c>
      <c r="I106" s="219"/>
      <c r="J106" s="220">
        <f>ROUND(I106*H106,2)</f>
        <v>0</v>
      </c>
      <c r="K106" s="216" t="s">
        <v>180</v>
      </c>
      <c r="L106" s="221"/>
      <c r="M106" s="222" t="s">
        <v>19</v>
      </c>
      <c r="N106" s="223" t="s">
        <v>46</v>
      </c>
      <c r="O106" s="81"/>
      <c r="P106" s="210">
        <f>O106*H106</f>
        <v>0</v>
      </c>
      <c r="Q106" s="210">
        <v>0.00019000000000000001</v>
      </c>
      <c r="R106" s="210">
        <f>Q106*H106</f>
        <v>0.011285620000000001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230</v>
      </c>
      <c r="AT106" s="212" t="s">
        <v>152</v>
      </c>
      <c r="AU106" s="212" t="s">
        <v>149</v>
      </c>
      <c r="AY106" s="14" t="s">
        <v>140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149</v>
      </c>
      <c r="BK106" s="213">
        <f>ROUND(I106*H106,2)</f>
        <v>0</v>
      </c>
      <c r="BL106" s="14" t="s">
        <v>156</v>
      </c>
      <c r="BM106" s="212" t="s">
        <v>320</v>
      </c>
    </row>
    <row r="107" s="2" customFormat="1" ht="24.15" customHeight="1">
      <c r="A107" s="35"/>
      <c r="B107" s="36"/>
      <c r="C107" s="201" t="s">
        <v>151</v>
      </c>
      <c r="D107" s="201" t="s">
        <v>144</v>
      </c>
      <c r="E107" s="202" t="s">
        <v>321</v>
      </c>
      <c r="F107" s="203" t="s">
        <v>322</v>
      </c>
      <c r="G107" s="204" t="s">
        <v>187</v>
      </c>
      <c r="H107" s="205">
        <v>0.14199999999999999</v>
      </c>
      <c r="I107" s="206"/>
      <c r="J107" s="207">
        <f>ROUND(I107*H107,2)</f>
        <v>0</v>
      </c>
      <c r="K107" s="203" t="s">
        <v>188</v>
      </c>
      <c r="L107" s="41"/>
      <c r="M107" s="208" t="s">
        <v>19</v>
      </c>
      <c r="N107" s="209" t="s">
        <v>46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156</v>
      </c>
      <c r="AT107" s="212" t="s">
        <v>144</v>
      </c>
      <c r="AU107" s="212" t="s">
        <v>149</v>
      </c>
      <c r="AY107" s="14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149</v>
      </c>
      <c r="BK107" s="213">
        <f>ROUND(I107*H107,2)</f>
        <v>0</v>
      </c>
      <c r="BL107" s="14" t="s">
        <v>156</v>
      </c>
      <c r="BM107" s="212" t="s">
        <v>323</v>
      </c>
    </row>
    <row r="108" s="2" customFormat="1">
      <c r="A108" s="35"/>
      <c r="B108" s="36"/>
      <c r="C108" s="37"/>
      <c r="D108" s="224" t="s">
        <v>182</v>
      </c>
      <c r="E108" s="37"/>
      <c r="F108" s="225" t="s">
        <v>324</v>
      </c>
      <c r="G108" s="37"/>
      <c r="H108" s="37"/>
      <c r="I108" s="226"/>
      <c r="J108" s="37"/>
      <c r="K108" s="37"/>
      <c r="L108" s="41"/>
      <c r="M108" s="227"/>
      <c r="N108" s="228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182</v>
      </c>
      <c r="AU108" s="14" t="s">
        <v>149</v>
      </c>
    </row>
    <row r="109" s="12" customFormat="1" ht="22.8" customHeight="1">
      <c r="A109" s="12"/>
      <c r="B109" s="185"/>
      <c r="C109" s="186"/>
      <c r="D109" s="187" t="s">
        <v>73</v>
      </c>
      <c r="E109" s="199" t="s">
        <v>325</v>
      </c>
      <c r="F109" s="199" t="s">
        <v>326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SUM(P110:P122)</f>
        <v>0</v>
      </c>
      <c r="Q109" s="193"/>
      <c r="R109" s="194">
        <f>SUM(R110:R122)</f>
        <v>1.6759898672</v>
      </c>
      <c r="S109" s="193"/>
      <c r="T109" s="195">
        <f>SUM(T110:T122)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6" t="s">
        <v>149</v>
      </c>
      <c r="AT109" s="197" t="s">
        <v>73</v>
      </c>
      <c r="AU109" s="197" t="s">
        <v>82</v>
      </c>
      <c r="AY109" s="196" t="s">
        <v>140</v>
      </c>
      <c r="BK109" s="198">
        <f>SUM(BK110:BK122)</f>
        <v>0</v>
      </c>
    </row>
    <row r="110" s="2" customFormat="1" ht="16.5" customHeight="1">
      <c r="A110" s="35"/>
      <c r="B110" s="36"/>
      <c r="C110" s="201" t="s">
        <v>327</v>
      </c>
      <c r="D110" s="201" t="s">
        <v>144</v>
      </c>
      <c r="E110" s="202" t="s">
        <v>328</v>
      </c>
      <c r="F110" s="203" t="s">
        <v>329</v>
      </c>
      <c r="G110" s="204" t="s">
        <v>175</v>
      </c>
      <c r="H110" s="205">
        <v>51.649999999999999</v>
      </c>
      <c r="I110" s="206"/>
      <c r="J110" s="207">
        <f>ROUND(I110*H110,2)</f>
        <v>0</v>
      </c>
      <c r="K110" s="203" t="s">
        <v>188</v>
      </c>
      <c r="L110" s="41"/>
      <c r="M110" s="208" t="s">
        <v>19</v>
      </c>
      <c r="N110" s="209" t="s">
        <v>46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156</v>
      </c>
      <c r="AT110" s="212" t="s">
        <v>144</v>
      </c>
      <c r="AU110" s="212" t="s">
        <v>149</v>
      </c>
      <c r="AY110" s="14" t="s">
        <v>140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149</v>
      </c>
      <c r="BK110" s="213">
        <f>ROUND(I110*H110,2)</f>
        <v>0</v>
      </c>
      <c r="BL110" s="14" t="s">
        <v>156</v>
      </c>
      <c r="BM110" s="212" t="s">
        <v>330</v>
      </c>
    </row>
    <row r="111" s="2" customFormat="1">
      <c r="A111" s="35"/>
      <c r="B111" s="36"/>
      <c r="C111" s="37"/>
      <c r="D111" s="224" t="s">
        <v>182</v>
      </c>
      <c r="E111" s="37"/>
      <c r="F111" s="225" t="s">
        <v>331</v>
      </c>
      <c r="G111" s="37"/>
      <c r="H111" s="37"/>
      <c r="I111" s="226"/>
      <c r="J111" s="37"/>
      <c r="K111" s="37"/>
      <c r="L111" s="41"/>
      <c r="M111" s="227"/>
      <c r="N111" s="228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182</v>
      </c>
      <c r="AU111" s="14" t="s">
        <v>149</v>
      </c>
    </row>
    <row r="112" s="2" customFormat="1" ht="16.5" customHeight="1">
      <c r="A112" s="35"/>
      <c r="B112" s="36"/>
      <c r="C112" s="201" t="s">
        <v>332</v>
      </c>
      <c r="D112" s="201" t="s">
        <v>144</v>
      </c>
      <c r="E112" s="202" t="s">
        <v>333</v>
      </c>
      <c r="F112" s="203" t="s">
        <v>334</v>
      </c>
      <c r="G112" s="204" t="s">
        <v>175</v>
      </c>
      <c r="H112" s="205">
        <v>51.649999999999999</v>
      </c>
      <c r="I112" s="206"/>
      <c r="J112" s="207">
        <f>ROUND(I112*H112,2)</f>
        <v>0</v>
      </c>
      <c r="K112" s="203" t="s">
        <v>188</v>
      </c>
      <c r="L112" s="41"/>
      <c r="M112" s="208" t="s">
        <v>19</v>
      </c>
      <c r="N112" s="209" t="s">
        <v>46</v>
      </c>
      <c r="O112" s="81"/>
      <c r="P112" s="210">
        <f>O112*H112</f>
        <v>0</v>
      </c>
      <c r="Q112" s="210">
        <v>0.00029999999999999997</v>
      </c>
      <c r="R112" s="210">
        <f>Q112*H112</f>
        <v>0.015494999999999998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156</v>
      </c>
      <c r="AT112" s="212" t="s">
        <v>144</v>
      </c>
      <c r="AU112" s="212" t="s">
        <v>149</v>
      </c>
      <c r="AY112" s="14" t="s">
        <v>140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149</v>
      </c>
      <c r="BK112" s="213">
        <f>ROUND(I112*H112,2)</f>
        <v>0</v>
      </c>
      <c r="BL112" s="14" t="s">
        <v>156</v>
      </c>
      <c r="BM112" s="212" t="s">
        <v>335</v>
      </c>
    </row>
    <row r="113" s="2" customFormat="1">
      <c r="A113" s="35"/>
      <c r="B113" s="36"/>
      <c r="C113" s="37"/>
      <c r="D113" s="224" t="s">
        <v>182</v>
      </c>
      <c r="E113" s="37"/>
      <c r="F113" s="225" t="s">
        <v>336</v>
      </c>
      <c r="G113" s="37"/>
      <c r="H113" s="37"/>
      <c r="I113" s="226"/>
      <c r="J113" s="37"/>
      <c r="K113" s="37"/>
      <c r="L113" s="41"/>
      <c r="M113" s="227"/>
      <c r="N113" s="228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182</v>
      </c>
      <c r="AU113" s="14" t="s">
        <v>149</v>
      </c>
    </row>
    <row r="114" s="2" customFormat="1" ht="16.5" customHeight="1">
      <c r="A114" s="35"/>
      <c r="B114" s="36"/>
      <c r="C114" s="201" t="s">
        <v>337</v>
      </c>
      <c r="D114" s="201" t="s">
        <v>144</v>
      </c>
      <c r="E114" s="202" t="s">
        <v>338</v>
      </c>
      <c r="F114" s="203" t="s">
        <v>339</v>
      </c>
      <c r="G114" s="204" t="s">
        <v>175</v>
      </c>
      <c r="H114" s="205">
        <v>51.649999999999999</v>
      </c>
      <c r="I114" s="206"/>
      <c r="J114" s="207">
        <f>ROUND(I114*H114,2)</f>
        <v>0</v>
      </c>
      <c r="K114" s="203" t="s">
        <v>188</v>
      </c>
      <c r="L114" s="41"/>
      <c r="M114" s="208" t="s">
        <v>19</v>
      </c>
      <c r="N114" s="209" t="s">
        <v>46</v>
      </c>
      <c r="O114" s="81"/>
      <c r="P114" s="210">
        <f>O114*H114</f>
        <v>0</v>
      </c>
      <c r="Q114" s="210">
        <v>7.6799999999999999E-07</v>
      </c>
      <c r="R114" s="210">
        <f>Q114*H114</f>
        <v>3.9667199999999999E-05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156</v>
      </c>
      <c r="AT114" s="212" t="s">
        <v>144</v>
      </c>
      <c r="AU114" s="212" t="s">
        <v>149</v>
      </c>
      <c r="AY114" s="14" t="s">
        <v>140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149</v>
      </c>
      <c r="BK114" s="213">
        <f>ROUND(I114*H114,2)</f>
        <v>0</v>
      </c>
      <c r="BL114" s="14" t="s">
        <v>156</v>
      </c>
      <c r="BM114" s="212" t="s">
        <v>340</v>
      </c>
    </row>
    <row r="115" s="2" customFormat="1">
      <c r="A115" s="35"/>
      <c r="B115" s="36"/>
      <c r="C115" s="37"/>
      <c r="D115" s="224" t="s">
        <v>182</v>
      </c>
      <c r="E115" s="37"/>
      <c r="F115" s="225" t="s">
        <v>341</v>
      </c>
      <c r="G115" s="37"/>
      <c r="H115" s="37"/>
      <c r="I115" s="226"/>
      <c r="J115" s="37"/>
      <c r="K115" s="37"/>
      <c r="L115" s="41"/>
      <c r="M115" s="227"/>
      <c r="N115" s="228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182</v>
      </c>
      <c r="AU115" s="14" t="s">
        <v>149</v>
      </c>
    </row>
    <row r="116" s="2" customFormat="1" ht="24.15" customHeight="1">
      <c r="A116" s="35"/>
      <c r="B116" s="36"/>
      <c r="C116" s="201" t="s">
        <v>7</v>
      </c>
      <c r="D116" s="201" t="s">
        <v>144</v>
      </c>
      <c r="E116" s="202" t="s">
        <v>342</v>
      </c>
      <c r="F116" s="203" t="s">
        <v>343</v>
      </c>
      <c r="G116" s="204" t="s">
        <v>175</v>
      </c>
      <c r="H116" s="205">
        <v>51.649999999999999</v>
      </c>
      <c r="I116" s="206"/>
      <c r="J116" s="207">
        <f>ROUND(I116*H116,2)</f>
        <v>0</v>
      </c>
      <c r="K116" s="203" t="s">
        <v>188</v>
      </c>
      <c r="L116" s="41"/>
      <c r="M116" s="208" t="s">
        <v>19</v>
      </c>
      <c r="N116" s="209" t="s">
        <v>46</v>
      </c>
      <c r="O116" s="81"/>
      <c r="P116" s="210">
        <f>O116*H116</f>
        <v>0</v>
      </c>
      <c r="Q116" s="210">
        <v>0.007548</v>
      </c>
      <c r="R116" s="210">
        <f>Q116*H116</f>
        <v>0.38985419999999998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156</v>
      </c>
      <c r="AT116" s="212" t="s">
        <v>144</v>
      </c>
      <c r="AU116" s="212" t="s">
        <v>149</v>
      </c>
      <c r="AY116" s="14" t="s">
        <v>140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149</v>
      </c>
      <c r="BK116" s="213">
        <f>ROUND(I116*H116,2)</f>
        <v>0</v>
      </c>
      <c r="BL116" s="14" t="s">
        <v>156</v>
      </c>
      <c r="BM116" s="212" t="s">
        <v>344</v>
      </c>
    </row>
    <row r="117" s="2" customFormat="1">
      <c r="A117" s="35"/>
      <c r="B117" s="36"/>
      <c r="C117" s="37"/>
      <c r="D117" s="224" t="s">
        <v>182</v>
      </c>
      <c r="E117" s="37"/>
      <c r="F117" s="225" t="s">
        <v>345</v>
      </c>
      <c r="G117" s="37"/>
      <c r="H117" s="37"/>
      <c r="I117" s="226"/>
      <c r="J117" s="37"/>
      <c r="K117" s="37"/>
      <c r="L117" s="41"/>
      <c r="M117" s="227"/>
      <c r="N117" s="228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182</v>
      </c>
      <c r="AU117" s="14" t="s">
        <v>149</v>
      </c>
    </row>
    <row r="118" s="2" customFormat="1" ht="16.5" customHeight="1">
      <c r="A118" s="35"/>
      <c r="B118" s="36"/>
      <c r="C118" s="214" t="s">
        <v>346</v>
      </c>
      <c r="D118" s="214" t="s">
        <v>152</v>
      </c>
      <c r="E118" s="215" t="s">
        <v>347</v>
      </c>
      <c r="F118" s="216" t="s">
        <v>348</v>
      </c>
      <c r="G118" s="217" t="s">
        <v>175</v>
      </c>
      <c r="H118" s="218">
        <v>54.232999999999997</v>
      </c>
      <c r="I118" s="219"/>
      <c r="J118" s="220">
        <f>ROUND(I118*H118,2)</f>
        <v>0</v>
      </c>
      <c r="K118" s="216" t="s">
        <v>188</v>
      </c>
      <c r="L118" s="221"/>
      <c r="M118" s="222" t="s">
        <v>19</v>
      </c>
      <c r="N118" s="223" t="s">
        <v>46</v>
      </c>
      <c r="O118" s="81"/>
      <c r="P118" s="210">
        <f>O118*H118</f>
        <v>0</v>
      </c>
      <c r="Q118" s="210">
        <v>0.021999999999999999</v>
      </c>
      <c r="R118" s="210">
        <f>Q118*H118</f>
        <v>1.1931259999999999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230</v>
      </c>
      <c r="AT118" s="212" t="s">
        <v>152</v>
      </c>
      <c r="AU118" s="212" t="s">
        <v>149</v>
      </c>
      <c r="AY118" s="14" t="s">
        <v>140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149</v>
      </c>
      <c r="BK118" s="213">
        <f>ROUND(I118*H118,2)</f>
        <v>0</v>
      </c>
      <c r="BL118" s="14" t="s">
        <v>156</v>
      </c>
      <c r="BM118" s="212" t="s">
        <v>349</v>
      </c>
    </row>
    <row r="119" s="2" customFormat="1" ht="16.5" customHeight="1">
      <c r="A119" s="35"/>
      <c r="B119" s="36"/>
      <c r="C119" s="201" t="s">
        <v>350</v>
      </c>
      <c r="D119" s="201" t="s">
        <v>144</v>
      </c>
      <c r="E119" s="202" t="s">
        <v>351</v>
      </c>
      <c r="F119" s="203" t="s">
        <v>352</v>
      </c>
      <c r="G119" s="204" t="s">
        <v>175</v>
      </c>
      <c r="H119" s="205">
        <v>51.649999999999999</v>
      </c>
      <c r="I119" s="206"/>
      <c r="J119" s="207">
        <f>ROUND(I119*H119,2)</f>
        <v>0</v>
      </c>
      <c r="K119" s="203" t="s">
        <v>188</v>
      </c>
      <c r="L119" s="41"/>
      <c r="M119" s="208" t="s">
        <v>19</v>
      </c>
      <c r="N119" s="209" t="s">
        <v>46</v>
      </c>
      <c r="O119" s="81"/>
      <c r="P119" s="210">
        <f>O119*H119</f>
        <v>0</v>
      </c>
      <c r="Q119" s="210">
        <v>0.0015</v>
      </c>
      <c r="R119" s="210">
        <f>Q119*H119</f>
        <v>0.077475000000000002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156</v>
      </c>
      <c r="AT119" s="212" t="s">
        <v>144</v>
      </c>
      <c r="AU119" s="212" t="s">
        <v>149</v>
      </c>
      <c r="AY119" s="14" t="s">
        <v>140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149</v>
      </c>
      <c r="BK119" s="213">
        <f>ROUND(I119*H119,2)</f>
        <v>0</v>
      </c>
      <c r="BL119" s="14" t="s">
        <v>156</v>
      </c>
      <c r="BM119" s="212" t="s">
        <v>353</v>
      </c>
    </row>
    <row r="120" s="2" customFormat="1">
      <c r="A120" s="35"/>
      <c r="B120" s="36"/>
      <c r="C120" s="37"/>
      <c r="D120" s="224" t="s">
        <v>182</v>
      </c>
      <c r="E120" s="37"/>
      <c r="F120" s="225" t="s">
        <v>354</v>
      </c>
      <c r="G120" s="37"/>
      <c r="H120" s="37"/>
      <c r="I120" s="226"/>
      <c r="J120" s="37"/>
      <c r="K120" s="37"/>
      <c r="L120" s="41"/>
      <c r="M120" s="227"/>
      <c r="N120" s="228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182</v>
      </c>
      <c r="AU120" s="14" t="s">
        <v>149</v>
      </c>
    </row>
    <row r="121" s="2" customFormat="1" ht="24.15" customHeight="1">
      <c r="A121" s="35"/>
      <c r="B121" s="36"/>
      <c r="C121" s="201" t="s">
        <v>164</v>
      </c>
      <c r="D121" s="201" t="s">
        <v>144</v>
      </c>
      <c r="E121" s="202" t="s">
        <v>355</v>
      </c>
      <c r="F121" s="203" t="s">
        <v>356</v>
      </c>
      <c r="G121" s="204" t="s">
        <v>187</v>
      </c>
      <c r="H121" s="205">
        <v>1.6759999999999999</v>
      </c>
      <c r="I121" s="206"/>
      <c r="J121" s="207">
        <f>ROUND(I121*H121,2)</f>
        <v>0</v>
      </c>
      <c r="K121" s="203" t="s">
        <v>188</v>
      </c>
      <c r="L121" s="41"/>
      <c r="M121" s="208" t="s">
        <v>19</v>
      </c>
      <c r="N121" s="209" t="s">
        <v>46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156</v>
      </c>
      <c r="AT121" s="212" t="s">
        <v>144</v>
      </c>
      <c r="AU121" s="212" t="s">
        <v>149</v>
      </c>
      <c r="AY121" s="14" t="s">
        <v>140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149</v>
      </c>
      <c r="BK121" s="213">
        <f>ROUND(I121*H121,2)</f>
        <v>0</v>
      </c>
      <c r="BL121" s="14" t="s">
        <v>156</v>
      </c>
      <c r="BM121" s="212" t="s">
        <v>357</v>
      </c>
    </row>
    <row r="122" s="2" customFormat="1">
      <c r="A122" s="35"/>
      <c r="B122" s="36"/>
      <c r="C122" s="37"/>
      <c r="D122" s="224" t="s">
        <v>182</v>
      </c>
      <c r="E122" s="37"/>
      <c r="F122" s="225" t="s">
        <v>358</v>
      </c>
      <c r="G122" s="37"/>
      <c r="H122" s="37"/>
      <c r="I122" s="226"/>
      <c r="J122" s="37"/>
      <c r="K122" s="37"/>
      <c r="L122" s="41"/>
      <c r="M122" s="229"/>
      <c r="N122" s="230"/>
      <c r="O122" s="231"/>
      <c r="P122" s="231"/>
      <c r="Q122" s="231"/>
      <c r="R122" s="231"/>
      <c r="S122" s="231"/>
      <c r="T122" s="23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182</v>
      </c>
      <c r="AU122" s="14" t="s">
        <v>149</v>
      </c>
    </row>
    <row r="123" s="2" customFormat="1" ht="6.96" customHeight="1">
      <c r="A123" s="35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41"/>
      <c r="M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</sheetData>
  <sheetProtection sheet="1" autoFilter="0" formatColumns="0" formatRows="0" objects="1" scenarios="1" spinCount="100000" saltValue="2iBvN8v0RshfQIuFD20X3FWXp4WyposFXpZ9sKBV6Vx8t8DuGCoX7FAI6hU2Lv+T40JabXNZVcZWMocxs1KedA==" hashValue="ErlWtcgL8VyKHIdSL8/GAyYemHeKhhbwLkK0Yy7/k18NWL39aFF2aGyx3r64i0Z3V4DdWIhP1IOD9jWw9qBmnA==" algorithmName="SHA-512" password="CC35"/>
  <autoFilter ref="C85:K12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632441215"/>
    <hyperlink ref="F92" r:id="rId2" display="https://podminky.urs.cz/item/CS_URS_2025_02/632441291"/>
    <hyperlink ref="F95" r:id="rId3" display="https://podminky.urs.cz/item/CS_URS_2025_02/952902121"/>
    <hyperlink ref="F98" r:id="rId4" display="https://podminky.urs.cz/item/CS_URS_2025_02/998018001"/>
    <hyperlink ref="F102" r:id="rId5" display="https://podminky.urs.cz/item/CS_URS_2025_02/713121111"/>
    <hyperlink ref="F105" r:id="rId6" display="https://podminky.urs.cz/item/CS_URS_2025_02/713191132"/>
    <hyperlink ref="F108" r:id="rId7" display="https://podminky.urs.cz/item/CS_URS_2025_02/998713111"/>
    <hyperlink ref="F111" r:id="rId8" display="https://podminky.urs.cz/item/CS_URS_2025_02/771111011"/>
    <hyperlink ref="F113" r:id="rId9" display="https://podminky.urs.cz/item/CS_URS_2025_02/771121011"/>
    <hyperlink ref="F115" r:id="rId10" display="https://podminky.urs.cz/item/CS_URS_2025_02/771121021"/>
    <hyperlink ref="F117" r:id="rId11" display="https://podminky.urs.cz/item/CS_URS_2025_02/771574415"/>
    <hyperlink ref="F120" r:id="rId12" display="https://podminky.urs.cz/item/CS_URS_2025_02/771591112"/>
    <hyperlink ref="F122" r:id="rId13" display="https://podminky.urs.cz/item/CS_URS_2025_02/99877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359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ROUND(J87,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ROUND((SUM(BE87:BE138)),  2)</f>
        <v>0</v>
      </c>
      <c r="G33" s="35"/>
      <c r="H33" s="35"/>
      <c r="I33" s="145">
        <v>0.20999999999999999</v>
      </c>
      <c r="J33" s="144">
        <f>ROUND(((SUM(BE87:BE138))*I33),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ROUND((SUM(BF87:BF138)),  2)</f>
        <v>0</v>
      </c>
      <c r="G34" s="35"/>
      <c r="H34" s="35"/>
      <c r="I34" s="145">
        <v>0.12</v>
      </c>
      <c r="J34" s="144">
        <f>ROUND(((SUM(BF87:BF138))*I34),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ROUND((SUM(BG87:BG138)),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ROUND((SUM(BH87:BH138)),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ROUND((SUM(BI87:BI138)),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2025-109-3-08 - Otvorové výplně - okna, dveře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J87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119</v>
      </c>
      <c r="E60" s="165"/>
      <c r="F60" s="165"/>
      <c r="G60" s="165"/>
      <c r="H60" s="165"/>
      <c r="I60" s="165"/>
      <c r="J60" s="166">
        <f>J88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360</v>
      </c>
      <c r="E61" s="171"/>
      <c r="F61" s="171"/>
      <c r="G61" s="171"/>
      <c r="H61" s="171"/>
      <c r="I61" s="171"/>
      <c r="J61" s="172">
        <f>J89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122</v>
      </c>
      <c r="E62" s="171"/>
      <c r="F62" s="171"/>
      <c r="G62" s="171"/>
      <c r="H62" s="171"/>
      <c r="I62" s="171"/>
      <c r="J62" s="172">
        <f>J93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2"/>
      <c r="C63" s="163"/>
      <c r="D63" s="164" t="s">
        <v>123</v>
      </c>
      <c r="E63" s="165"/>
      <c r="F63" s="165"/>
      <c r="G63" s="165"/>
      <c r="H63" s="165"/>
      <c r="I63" s="165"/>
      <c r="J63" s="166">
        <f>J96</f>
        <v>0</v>
      </c>
      <c r="K63" s="163"/>
      <c r="L63" s="16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68"/>
      <c r="C64" s="169"/>
      <c r="D64" s="170" t="s">
        <v>124</v>
      </c>
      <c r="E64" s="171"/>
      <c r="F64" s="171"/>
      <c r="G64" s="171"/>
      <c r="H64" s="171"/>
      <c r="I64" s="171"/>
      <c r="J64" s="172">
        <f>J97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361</v>
      </c>
      <c r="E65" s="171"/>
      <c r="F65" s="171"/>
      <c r="G65" s="171"/>
      <c r="H65" s="171"/>
      <c r="I65" s="171"/>
      <c r="J65" s="172">
        <f>J104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68"/>
      <c r="C66" s="169"/>
      <c r="D66" s="170" t="s">
        <v>362</v>
      </c>
      <c r="E66" s="171"/>
      <c r="F66" s="171"/>
      <c r="G66" s="171"/>
      <c r="H66" s="171"/>
      <c r="I66" s="171"/>
      <c r="J66" s="172">
        <f>J114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68"/>
      <c r="C67" s="169"/>
      <c r="D67" s="170" t="s">
        <v>363</v>
      </c>
      <c r="E67" s="171"/>
      <c r="F67" s="171"/>
      <c r="G67" s="171"/>
      <c r="H67" s="171"/>
      <c r="I67" s="171"/>
      <c r="J67" s="172">
        <f>J123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 s="2" customFormat="1" ht="6.96" customHeight="1">
      <c r="A69" s="35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hidden="1"/>
    <row r="71" hidden="1"/>
    <row r="72" hidden="1"/>
    <row r="73" s="2" customFormat="1" ht="6.96" customHeight="1">
      <c r="A73" s="35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24.96" customHeight="1">
      <c r="A74" s="35"/>
      <c r="B74" s="36"/>
      <c r="C74" s="20" t="s">
        <v>125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16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157" t="str">
        <f>E7</f>
        <v>SK Modřany - byt správce</v>
      </c>
      <c r="F77" s="29"/>
      <c r="G77" s="29"/>
      <c r="H77" s="29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2" customHeight="1">
      <c r="A78" s="35"/>
      <c r="B78" s="36"/>
      <c r="C78" s="29" t="s">
        <v>112</v>
      </c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6.5" customHeight="1">
      <c r="A79" s="35"/>
      <c r="B79" s="36"/>
      <c r="C79" s="37"/>
      <c r="D79" s="37"/>
      <c r="E79" s="66" t="str">
        <f>E9</f>
        <v>2025-109-3-08 - Otvorové výplně - okna, dveře</v>
      </c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2" customHeight="1">
      <c r="A81" s="35"/>
      <c r="B81" s="36"/>
      <c r="C81" s="29" t="s">
        <v>21</v>
      </c>
      <c r="D81" s="37"/>
      <c r="E81" s="37"/>
      <c r="F81" s="24" t="str">
        <f>F12</f>
        <v>Komořanská - 47, Praha 4 - Modřany</v>
      </c>
      <c r="G81" s="37"/>
      <c r="H81" s="37"/>
      <c r="I81" s="29" t="s">
        <v>23</v>
      </c>
      <c r="J81" s="69" t="str">
        <f>IF(J12="","",J12)</f>
        <v>23. 7. 2025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6.96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40.05" customHeight="1">
      <c r="A83" s="35"/>
      <c r="B83" s="36"/>
      <c r="C83" s="29" t="s">
        <v>25</v>
      </c>
      <c r="D83" s="37"/>
      <c r="E83" s="37"/>
      <c r="F83" s="24" t="str">
        <f>E15</f>
        <v>Sportovní klub Modřany,Komořanská 47, Praha 4</v>
      </c>
      <c r="G83" s="37"/>
      <c r="H83" s="37"/>
      <c r="I83" s="29" t="s">
        <v>32</v>
      </c>
      <c r="J83" s="33" t="str">
        <f>E21</f>
        <v>ASLB spol.s.r.o.Fikarova 2157/1, Praha 4</v>
      </c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5.15" customHeight="1">
      <c r="A84" s="35"/>
      <c r="B84" s="36"/>
      <c r="C84" s="29" t="s">
        <v>30</v>
      </c>
      <c r="D84" s="37"/>
      <c r="E84" s="37"/>
      <c r="F84" s="24" t="str">
        <f>IF(E18="","",E18)</f>
        <v>Vyplň údaj</v>
      </c>
      <c r="G84" s="37"/>
      <c r="H84" s="37"/>
      <c r="I84" s="29" t="s">
        <v>36</v>
      </c>
      <c r="J84" s="33" t="str">
        <f>E24</f>
        <v xml:space="preserve"> </v>
      </c>
      <c r="K84" s="37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0.32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1" customFormat="1" ht="29.28" customHeight="1">
      <c r="A86" s="174"/>
      <c r="B86" s="175"/>
      <c r="C86" s="176" t="s">
        <v>126</v>
      </c>
      <c r="D86" s="177" t="s">
        <v>59</v>
      </c>
      <c r="E86" s="177" t="s">
        <v>55</v>
      </c>
      <c r="F86" s="177" t="s">
        <v>56</v>
      </c>
      <c r="G86" s="177" t="s">
        <v>127</v>
      </c>
      <c r="H86" s="177" t="s">
        <v>128</v>
      </c>
      <c r="I86" s="177" t="s">
        <v>129</v>
      </c>
      <c r="J86" s="177" t="s">
        <v>117</v>
      </c>
      <c r="K86" s="178" t="s">
        <v>130</v>
      </c>
      <c r="L86" s="179"/>
      <c r="M86" s="89" t="s">
        <v>19</v>
      </c>
      <c r="N86" s="90" t="s">
        <v>44</v>
      </c>
      <c r="O86" s="90" t="s">
        <v>131</v>
      </c>
      <c r="P86" s="90" t="s">
        <v>132</v>
      </c>
      <c r="Q86" s="90" t="s">
        <v>133</v>
      </c>
      <c r="R86" s="90" t="s">
        <v>134</v>
      </c>
      <c r="S86" s="90" t="s">
        <v>135</v>
      </c>
      <c r="T86" s="91" t="s">
        <v>136</v>
      </c>
      <c r="U86" s="174"/>
      <c r="V86" s="174"/>
      <c r="W86" s="174"/>
      <c r="X86" s="174"/>
      <c r="Y86" s="174"/>
      <c r="Z86" s="174"/>
      <c r="AA86" s="174"/>
      <c r="AB86" s="174"/>
      <c r="AC86" s="174"/>
      <c r="AD86" s="174"/>
      <c r="AE86" s="174"/>
    </row>
    <row r="87" s="2" customFormat="1" ht="22.8" customHeight="1">
      <c r="A87" s="35"/>
      <c r="B87" s="36"/>
      <c r="C87" s="96" t="s">
        <v>137</v>
      </c>
      <c r="D87" s="37"/>
      <c r="E87" s="37"/>
      <c r="F87" s="37"/>
      <c r="G87" s="37"/>
      <c r="H87" s="37"/>
      <c r="I87" s="37"/>
      <c r="J87" s="180">
        <f>BK87</f>
        <v>0</v>
      </c>
      <c r="K87" s="37"/>
      <c r="L87" s="41"/>
      <c r="M87" s="92"/>
      <c r="N87" s="181"/>
      <c r="O87" s="93"/>
      <c r="P87" s="182">
        <f>P88+P96</f>
        <v>0</v>
      </c>
      <c r="Q87" s="93"/>
      <c r="R87" s="182">
        <f>R88+R96</f>
        <v>0.60797430479600012</v>
      </c>
      <c r="S87" s="93"/>
      <c r="T87" s="183">
        <f>T88+T96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73</v>
      </c>
      <c r="AU87" s="14" t="s">
        <v>118</v>
      </c>
      <c r="BK87" s="184">
        <f>BK88+BK96</f>
        <v>0</v>
      </c>
    </row>
    <row r="88" s="12" customFormat="1" ht="25.92" customHeight="1">
      <c r="A88" s="12"/>
      <c r="B88" s="185"/>
      <c r="C88" s="186"/>
      <c r="D88" s="187" t="s">
        <v>73</v>
      </c>
      <c r="E88" s="188" t="s">
        <v>138</v>
      </c>
      <c r="F88" s="188" t="s">
        <v>139</v>
      </c>
      <c r="G88" s="186"/>
      <c r="H88" s="186"/>
      <c r="I88" s="189"/>
      <c r="J88" s="190">
        <f>BK88</f>
        <v>0</v>
      </c>
      <c r="K88" s="186"/>
      <c r="L88" s="191"/>
      <c r="M88" s="192"/>
      <c r="N88" s="193"/>
      <c r="O88" s="193"/>
      <c r="P88" s="194">
        <f>P89+P93</f>
        <v>0</v>
      </c>
      <c r="Q88" s="193"/>
      <c r="R88" s="194">
        <f>R89+R93</f>
        <v>0.021131617700000001</v>
      </c>
      <c r="S88" s="193"/>
      <c r="T88" s="195">
        <f>T89+T93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82</v>
      </c>
      <c r="AT88" s="197" t="s">
        <v>73</v>
      </c>
      <c r="AU88" s="197" t="s">
        <v>74</v>
      </c>
      <c r="AY88" s="196" t="s">
        <v>140</v>
      </c>
      <c r="BK88" s="198">
        <f>BK89+BK93</f>
        <v>0</v>
      </c>
    </row>
    <row r="89" s="12" customFormat="1" ht="22.8" customHeight="1">
      <c r="A89" s="12"/>
      <c r="B89" s="185"/>
      <c r="C89" s="186"/>
      <c r="D89" s="187" t="s">
        <v>73</v>
      </c>
      <c r="E89" s="199" t="s">
        <v>364</v>
      </c>
      <c r="F89" s="199" t="s">
        <v>365</v>
      </c>
      <c r="G89" s="186"/>
      <c r="H89" s="186"/>
      <c r="I89" s="189"/>
      <c r="J89" s="200">
        <f>BK89</f>
        <v>0</v>
      </c>
      <c r="K89" s="186"/>
      <c r="L89" s="191"/>
      <c r="M89" s="192"/>
      <c r="N89" s="193"/>
      <c r="O89" s="193"/>
      <c r="P89" s="194">
        <f>SUM(P90:P92)</f>
        <v>0</v>
      </c>
      <c r="Q89" s="193"/>
      <c r="R89" s="194">
        <f>SUM(R90:R92)</f>
        <v>0.021131617700000001</v>
      </c>
      <c r="S89" s="193"/>
      <c r="T89" s="195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6" t="s">
        <v>82</v>
      </c>
      <c r="AT89" s="197" t="s">
        <v>73</v>
      </c>
      <c r="AU89" s="197" t="s">
        <v>82</v>
      </c>
      <c r="AY89" s="196" t="s">
        <v>140</v>
      </c>
      <c r="BK89" s="198">
        <f>SUM(BK90:BK92)</f>
        <v>0</v>
      </c>
    </row>
    <row r="90" s="2" customFormat="1" ht="24.15" customHeight="1">
      <c r="A90" s="35"/>
      <c r="B90" s="36"/>
      <c r="C90" s="201" t="s">
        <v>82</v>
      </c>
      <c r="D90" s="201" t="s">
        <v>144</v>
      </c>
      <c r="E90" s="202" t="s">
        <v>366</v>
      </c>
      <c r="F90" s="203" t="s">
        <v>367</v>
      </c>
      <c r="G90" s="204" t="s">
        <v>147</v>
      </c>
      <c r="H90" s="205">
        <v>1</v>
      </c>
      <c r="I90" s="206"/>
      <c r="J90" s="207">
        <f>ROUND(I90*H90,2)</f>
        <v>0</v>
      </c>
      <c r="K90" s="203" t="s">
        <v>188</v>
      </c>
      <c r="L90" s="41"/>
      <c r="M90" s="208" t="s">
        <v>19</v>
      </c>
      <c r="N90" s="209" t="s">
        <v>46</v>
      </c>
      <c r="O90" s="81"/>
      <c r="P90" s="210">
        <f>O90*H90</f>
        <v>0</v>
      </c>
      <c r="Q90" s="210">
        <v>0.00048161770000000002</v>
      </c>
      <c r="R90" s="210">
        <f>Q90*H90</f>
        <v>0.00048161770000000002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148</v>
      </c>
      <c r="AT90" s="212" t="s">
        <v>144</v>
      </c>
      <c r="AU90" s="212" t="s">
        <v>149</v>
      </c>
      <c r="AY90" s="14" t="s">
        <v>140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149</v>
      </c>
      <c r="BK90" s="213">
        <f>ROUND(I90*H90,2)</f>
        <v>0</v>
      </c>
      <c r="BL90" s="14" t="s">
        <v>148</v>
      </c>
      <c r="BM90" s="212" t="s">
        <v>368</v>
      </c>
    </row>
    <row r="91" s="2" customFormat="1">
      <c r="A91" s="35"/>
      <c r="B91" s="36"/>
      <c r="C91" s="37"/>
      <c r="D91" s="224" t="s">
        <v>182</v>
      </c>
      <c r="E91" s="37"/>
      <c r="F91" s="225" t="s">
        <v>369</v>
      </c>
      <c r="G91" s="37"/>
      <c r="H91" s="37"/>
      <c r="I91" s="226"/>
      <c r="J91" s="37"/>
      <c r="K91" s="37"/>
      <c r="L91" s="41"/>
      <c r="M91" s="227"/>
      <c r="N91" s="228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182</v>
      </c>
      <c r="AU91" s="14" t="s">
        <v>149</v>
      </c>
    </row>
    <row r="92" s="2" customFormat="1" ht="16.5" customHeight="1">
      <c r="A92" s="35"/>
      <c r="B92" s="36"/>
      <c r="C92" s="214" t="s">
        <v>149</v>
      </c>
      <c r="D92" s="214" t="s">
        <v>152</v>
      </c>
      <c r="E92" s="215" t="s">
        <v>370</v>
      </c>
      <c r="F92" s="216" t="s">
        <v>371</v>
      </c>
      <c r="G92" s="217" t="s">
        <v>147</v>
      </c>
      <c r="H92" s="218">
        <v>1</v>
      </c>
      <c r="I92" s="219"/>
      <c r="J92" s="220">
        <f>ROUND(I92*H92,2)</f>
        <v>0</v>
      </c>
      <c r="K92" s="216" t="s">
        <v>188</v>
      </c>
      <c r="L92" s="221"/>
      <c r="M92" s="222" t="s">
        <v>19</v>
      </c>
      <c r="N92" s="223" t="s">
        <v>46</v>
      </c>
      <c r="O92" s="81"/>
      <c r="P92" s="210">
        <f>O92*H92</f>
        <v>0</v>
      </c>
      <c r="Q92" s="210">
        <v>0.020650000000000002</v>
      </c>
      <c r="R92" s="210">
        <f>Q92*H92</f>
        <v>0.020650000000000002</v>
      </c>
      <c r="S92" s="210">
        <v>0</v>
      </c>
      <c r="T92" s="211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2" t="s">
        <v>143</v>
      </c>
      <c r="AT92" s="212" t="s">
        <v>152</v>
      </c>
      <c r="AU92" s="212" t="s">
        <v>149</v>
      </c>
      <c r="AY92" s="14" t="s">
        <v>140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4" t="s">
        <v>149</v>
      </c>
      <c r="BK92" s="213">
        <f>ROUND(I92*H92,2)</f>
        <v>0</v>
      </c>
      <c r="BL92" s="14" t="s">
        <v>148</v>
      </c>
      <c r="BM92" s="212" t="s">
        <v>372</v>
      </c>
    </row>
    <row r="93" s="12" customFormat="1" ht="22.8" customHeight="1">
      <c r="A93" s="12"/>
      <c r="B93" s="185"/>
      <c r="C93" s="186"/>
      <c r="D93" s="187" t="s">
        <v>73</v>
      </c>
      <c r="E93" s="199" t="s">
        <v>198</v>
      </c>
      <c r="F93" s="199" t="s">
        <v>199</v>
      </c>
      <c r="G93" s="186"/>
      <c r="H93" s="186"/>
      <c r="I93" s="189"/>
      <c r="J93" s="200">
        <f>BK93</f>
        <v>0</v>
      </c>
      <c r="K93" s="186"/>
      <c r="L93" s="191"/>
      <c r="M93" s="192"/>
      <c r="N93" s="193"/>
      <c r="O93" s="193"/>
      <c r="P93" s="194">
        <f>SUM(P94:P95)</f>
        <v>0</v>
      </c>
      <c r="Q93" s="193"/>
      <c r="R93" s="194">
        <f>SUM(R94:R95)</f>
        <v>0</v>
      </c>
      <c r="S93" s="193"/>
      <c r="T93" s="195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6" t="s">
        <v>82</v>
      </c>
      <c r="AT93" s="197" t="s">
        <v>73</v>
      </c>
      <c r="AU93" s="197" t="s">
        <v>82</v>
      </c>
      <c r="AY93" s="196" t="s">
        <v>140</v>
      </c>
      <c r="BK93" s="198">
        <f>SUM(BK94:BK95)</f>
        <v>0</v>
      </c>
    </row>
    <row r="94" s="2" customFormat="1" ht="33" customHeight="1">
      <c r="A94" s="35"/>
      <c r="B94" s="36"/>
      <c r="C94" s="201" t="s">
        <v>261</v>
      </c>
      <c r="D94" s="201" t="s">
        <v>144</v>
      </c>
      <c r="E94" s="202" t="s">
        <v>301</v>
      </c>
      <c r="F94" s="203" t="s">
        <v>302</v>
      </c>
      <c r="G94" s="204" t="s">
        <v>187</v>
      </c>
      <c r="H94" s="205">
        <v>0.023</v>
      </c>
      <c r="I94" s="206"/>
      <c r="J94" s="207">
        <f>ROUND(I94*H94,2)</f>
        <v>0</v>
      </c>
      <c r="K94" s="203" t="s">
        <v>188</v>
      </c>
      <c r="L94" s="41"/>
      <c r="M94" s="208" t="s">
        <v>19</v>
      </c>
      <c r="N94" s="209" t="s">
        <v>46</v>
      </c>
      <c r="O94" s="81"/>
      <c r="P94" s="210">
        <f>O94*H94</f>
        <v>0</v>
      </c>
      <c r="Q94" s="210">
        <v>0</v>
      </c>
      <c r="R94" s="210">
        <f>Q94*H94</f>
        <v>0</v>
      </c>
      <c r="S94" s="210">
        <v>0</v>
      </c>
      <c r="T94" s="211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2" t="s">
        <v>148</v>
      </c>
      <c r="AT94" s="212" t="s">
        <v>144</v>
      </c>
      <c r="AU94" s="212" t="s">
        <v>149</v>
      </c>
      <c r="AY94" s="14" t="s">
        <v>140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4" t="s">
        <v>149</v>
      </c>
      <c r="BK94" s="213">
        <f>ROUND(I94*H94,2)</f>
        <v>0</v>
      </c>
      <c r="BL94" s="14" t="s">
        <v>148</v>
      </c>
      <c r="BM94" s="212" t="s">
        <v>373</v>
      </c>
    </row>
    <row r="95" s="2" customFormat="1">
      <c r="A95" s="35"/>
      <c r="B95" s="36"/>
      <c r="C95" s="37"/>
      <c r="D95" s="224" t="s">
        <v>182</v>
      </c>
      <c r="E95" s="37"/>
      <c r="F95" s="225" t="s">
        <v>304</v>
      </c>
      <c r="G95" s="37"/>
      <c r="H95" s="37"/>
      <c r="I95" s="226"/>
      <c r="J95" s="37"/>
      <c r="K95" s="37"/>
      <c r="L95" s="41"/>
      <c r="M95" s="227"/>
      <c r="N95" s="228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182</v>
      </c>
      <c r="AU95" s="14" t="s">
        <v>149</v>
      </c>
    </row>
    <row r="96" s="12" customFormat="1" ht="25.92" customHeight="1">
      <c r="A96" s="12"/>
      <c r="B96" s="185"/>
      <c r="C96" s="186"/>
      <c r="D96" s="187" t="s">
        <v>73</v>
      </c>
      <c r="E96" s="188" t="s">
        <v>205</v>
      </c>
      <c r="F96" s="188" t="s">
        <v>206</v>
      </c>
      <c r="G96" s="186"/>
      <c r="H96" s="186"/>
      <c r="I96" s="189"/>
      <c r="J96" s="190">
        <f>BK96</f>
        <v>0</v>
      </c>
      <c r="K96" s="186"/>
      <c r="L96" s="191"/>
      <c r="M96" s="192"/>
      <c r="N96" s="193"/>
      <c r="O96" s="193"/>
      <c r="P96" s="194">
        <f>P97+P104+P114+P123</f>
        <v>0</v>
      </c>
      <c r="Q96" s="193"/>
      <c r="R96" s="194">
        <f>R97+R104+R114+R123</f>
        <v>0.58684268709600007</v>
      </c>
      <c r="S96" s="193"/>
      <c r="T96" s="195">
        <f>T97+T104+T114+T123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6" t="s">
        <v>149</v>
      </c>
      <c r="AT96" s="197" t="s">
        <v>73</v>
      </c>
      <c r="AU96" s="197" t="s">
        <v>74</v>
      </c>
      <c r="AY96" s="196" t="s">
        <v>140</v>
      </c>
      <c r="BK96" s="198">
        <f>BK97+BK104+BK114+BK123</f>
        <v>0</v>
      </c>
    </row>
    <row r="97" s="12" customFormat="1" ht="22.8" customHeight="1">
      <c r="A97" s="12"/>
      <c r="B97" s="185"/>
      <c r="C97" s="186"/>
      <c r="D97" s="187" t="s">
        <v>73</v>
      </c>
      <c r="E97" s="199" t="s">
        <v>207</v>
      </c>
      <c r="F97" s="199" t="s">
        <v>208</v>
      </c>
      <c r="G97" s="186"/>
      <c r="H97" s="186"/>
      <c r="I97" s="189"/>
      <c r="J97" s="200">
        <f>BK97</f>
        <v>0</v>
      </c>
      <c r="K97" s="186"/>
      <c r="L97" s="191"/>
      <c r="M97" s="192"/>
      <c r="N97" s="193"/>
      <c r="O97" s="193"/>
      <c r="P97" s="194">
        <f>SUM(P98:P103)</f>
        <v>0</v>
      </c>
      <c r="Q97" s="193"/>
      <c r="R97" s="194">
        <f>SUM(R98:R103)</f>
        <v>0.030539999999999998</v>
      </c>
      <c r="S97" s="193"/>
      <c r="T97" s="195">
        <f>SUM(T98:T103)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6" t="s">
        <v>149</v>
      </c>
      <c r="AT97" s="197" t="s">
        <v>73</v>
      </c>
      <c r="AU97" s="197" t="s">
        <v>82</v>
      </c>
      <c r="AY97" s="196" t="s">
        <v>140</v>
      </c>
      <c r="BK97" s="198">
        <f>SUM(BK98:BK103)</f>
        <v>0</v>
      </c>
    </row>
    <row r="98" s="2" customFormat="1" ht="21.75" customHeight="1">
      <c r="A98" s="35"/>
      <c r="B98" s="36"/>
      <c r="C98" s="201" t="s">
        <v>148</v>
      </c>
      <c r="D98" s="201" t="s">
        <v>144</v>
      </c>
      <c r="E98" s="202" t="s">
        <v>374</v>
      </c>
      <c r="F98" s="203" t="s">
        <v>375</v>
      </c>
      <c r="G98" s="204" t="s">
        <v>147</v>
      </c>
      <c r="H98" s="205">
        <v>2</v>
      </c>
      <c r="I98" s="206"/>
      <c r="J98" s="207">
        <f>ROUND(I98*H98,2)</f>
        <v>0</v>
      </c>
      <c r="K98" s="203" t="s">
        <v>188</v>
      </c>
      <c r="L98" s="41"/>
      <c r="M98" s="208" t="s">
        <v>19</v>
      </c>
      <c r="N98" s="209" t="s">
        <v>46</v>
      </c>
      <c r="O98" s="81"/>
      <c r="P98" s="210">
        <f>O98*H98</f>
        <v>0</v>
      </c>
      <c r="Q98" s="210">
        <v>0.00022000000000000001</v>
      </c>
      <c r="R98" s="210">
        <f>Q98*H98</f>
        <v>0.00044000000000000002</v>
      </c>
      <c r="S98" s="210">
        <v>0</v>
      </c>
      <c r="T98" s="21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2" t="s">
        <v>156</v>
      </c>
      <c r="AT98" s="212" t="s">
        <v>144</v>
      </c>
      <c r="AU98" s="212" t="s">
        <v>149</v>
      </c>
      <c r="AY98" s="14" t="s">
        <v>140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4" t="s">
        <v>149</v>
      </c>
      <c r="BK98" s="213">
        <f>ROUND(I98*H98,2)</f>
        <v>0</v>
      </c>
      <c r="BL98" s="14" t="s">
        <v>156</v>
      </c>
      <c r="BM98" s="212" t="s">
        <v>376</v>
      </c>
    </row>
    <row r="99" s="2" customFormat="1">
      <c r="A99" s="35"/>
      <c r="B99" s="36"/>
      <c r="C99" s="37"/>
      <c r="D99" s="224" t="s">
        <v>182</v>
      </c>
      <c r="E99" s="37"/>
      <c r="F99" s="225" t="s">
        <v>377</v>
      </c>
      <c r="G99" s="37"/>
      <c r="H99" s="37"/>
      <c r="I99" s="226"/>
      <c r="J99" s="37"/>
      <c r="K99" s="37"/>
      <c r="L99" s="41"/>
      <c r="M99" s="227"/>
      <c r="N99" s="228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182</v>
      </c>
      <c r="AU99" s="14" t="s">
        <v>149</v>
      </c>
    </row>
    <row r="100" s="2" customFormat="1" ht="21.75" customHeight="1">
      <c r="A100" s="35"/>
      <c r="B100" s="36"/>
      <c r="C100" s="214" t="s">
        <v>270</v>
      </c>
      <c r="D100" s="214" t="s">
        <v>152</v>
      </c>
      <c r="E100" s="215" t="s">
        <v>378</v>
      </c>
      <c r="F100" s="216" t="s">
        <v>379</v>
      </c>
      <c r="G100" s="217" t="s">
        <v>147</v>
      </c>
      <c r="H100" s="218">
        <v>1</v>
      </c>
      <c r="I100" s="219"/>
      <c r="J100" s="220">
        <f>ROUND(I100*H100,2)</f>
        <v>0</v>
      </c>
      <c r="K100" s="216" t="s">
        <v>180</v>
      </c>
      <c r="L100" s="221"/>
      <c r="M100" s="222" t="s">
        <v>19</v>
      </c>
      <c r="N100" s="223" t="s">
        <v>46</v>
      </c>
      <c r="O100" s="81"/>
      <c r="P100" s="210">
        <f>O100*H100</f>
        <v>0</v>
      </c>
      <c r="Q100" s="210">
        <v>0.014890000000000001</v>
      </c>
      <c r="R100" s="210">
        <f>Q100*H100</f>
        <v>0.014890000000000001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230</v>
      </c>
      <c r="AT100" s="212" t="s">
        <v>152</v>
      </c>
      <c r="AU100" s="212" t="s">
        <v>149</v>
      </c>
      <c r="AY100" s="14" t="s">
        <v>140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149</v>
      </c>
      <c r="BK100" s="213">
        <f>ROUND(I100*H100,2)</f>
        <v>0</v>
      </c>
      <c r="BL100" s="14" t="s">
        <v>156</v>
      </c>
      <c r="BM100" s="212" t="s">
        <v>380</v>
      </c>
    </row>
    <row r="101" s="2" customFormat="1" ht="21.75" customHeight="1">
      <c r="A101" s="35"/>
      <c r="B101" s="36"/>
      <c r="C101" s="214" t="s">
        <v>272</v>
      </c>
      <c r="D101" s="214" t="s">
        <v>152</v>
      </c>
      <c r="E101" s="215" t="s">
        <v>381</v>
      </c>
      <c r="F101" s="216" t="s">
        <v>382</v>
      </c>
      <c r="G101" s="217" t="s">
        <v>147</v>
      </c>
      <c r="H101" s="218">
        <v>1</v>
      </c>
      <c r="I101" s="219"/>
      <c r="J101" s="220">
        <f>ROUND(I101*H101,2)</f>
        <v>0</v>
      </c>
      <c r="K101" s="216" t="s">
        <v>180</v>
      </c>
      <c r="L101" s="221"/>
      <c r="M101" s="222" t="s">
        <v>19</v>
      </c>
      <c r="N101" s="223" t="s">
        <v>46</v>
      </c>
      <c r="O101" s="81"/>
      <c r="P101" s="210">
        <f>O101*H101</f>
        <v>0</v>
      </c>
      <c r="Q101" s="210">
        <v>0.01521</v>
      </c>
      <c r="R101" s="210">
        <f>Q101*H101</f>
        <v>0.01521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230</v>
      </c>
      <c r="AT101" s="212" t="s">
        <v>152</v>
      </c>
      <c r="AU101" s="212" t="s">
        <v>149</v>
      </c>
      <c r="AY101" s="14" t="s">
        <v>140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149</v>
      </c>
      <c r="BK101" s="213">
        <f>ROUND(I101*H101,2)</f>
        <v>0</v>
      </c>
      <c r="BL101" s="14" t="s">
        <v>156</v>
      </c>
      <c r="BM101" s="212" t="s">
        <v>383</v>
      </c>
    </row>
    <row r="102" s="2" customFormat="1" ht="37.8" customHeight="1">
      <c r="A102" s="35"/>
      <c r="B102" s="36"/>
      <c r="C102" s="201" t="s">
        <v>277</v>
      </c>
      <c r="D102" s="201" t="s">
        <v>144</v>
      </c>
      <c r="E102" s="202" t="s">
        <v>248</v>
      </c>
      <c r="F102" s="203" t="s">
        <v>249</v>
      </c>
      <c r="G102" s="204" t="s">
        <v>187</v>
      </c>
      <c r="H102" s="205">
        <v>0.031</v>
      </c>
      <c r="I102" s="206"/>
      <c r="J102" s="207">
        <f>ROUND(I102*H102,2)</f>
        <v>0</v>
      </c>
      <c r="K102" s="203" t="s">
        <v>188</v>
      </c>
      <c r="L102" s="41"/>
      <c r="M102" s="208" t="s">
        <v>19</v>
      </c>
      <c r="N102" s="209" t="s">
        <v>46</v>
      </c>
      <c r="O102" s="8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156</v>
      </c>
      <c r="AT102" s="212" t="s">
        <v>144</v>
      </c>
      <c r="AU102" s="212" t="s">
        <v>149</v>
      </c>
      <c r="AY102" s="14" t="s">
        <v>140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149</v>
      </c>
      <c r="BK102" s="213">
        <f>ROUND(I102*H102,2)</f>
        <v>0</v>
      </c>
      <c r="BL102" s="14" t="s">
        <v>156</v>
      </c>
      <c r="BM102" s="212" t="s">
        <v>384</v>
      </c>
    </row>
    <row r="103" s="2" customFormat="1">
      <c r="A103" s="35"/>
      <c r="B103" s="36"/>
      <c r="C103" s="37"/>
      <c r="D103" s="224" t="s">
        <v>182</v>
      </c>
      <c r="E103" s="37"/>
      <c r="F103" s="225" t="s">
        <v>251</v>
      </c>
      <c r="G103" s="37"/>
      <c r="H103" s="37"/>
      <c r="I103" s="226"/>
      <c r="J103" s="37"/>
      <c r="K103" s="37"/>
      <c r="L103" s="41"/>
      <c r="M103" s="227"/>
      <c r="N103" s="228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182</v>
      </c>
      <c r="AU103" s="14" t="s">
        <v>149</v>
      </c>
    </row>
    <row r="104" s="12" customFormat="1" ht="22.8" customHeight="1">
      <c r="A104" s="12"/>
      <c r="B104" s="185"/>
      <c r="C104" s="186"/>
      <c r="D104" s="187" t="s">
        <v>73</v>
      </c>
      <c r="E104" s="199" t="s">
        <v>385</v>
      </c>
      <c r="F104" s="199" t="s">
        <v>386</v>
      </c>
      <c r="G104" s="186"/>
      <c r="H104" s="186"/>
      <c r="I104" s="189"/>
      <c r="J104" s="200">
        <f>BK104</f>
        <v>0</v>
      </c>
      <c r="K104" s="186"/>
      <c r="L104" s="191"/>
      <c r="M104" s="192"/>
      <c r="N104" s="193"/>
      <c r="O104" s="193"/>
      <c r="P104" s="194">
        <f>SUM(P105:P113)</f>
        <v>0</v>
      </c>
      <c r="Q104" s="193"/>
      <c r="R104" s="194">
        <f>SUM(R105:R113)</f>
        <v>0.063100000000000003</v>
      </c>
      <c r="S104" s="193"/>
      <c r="T104" s="195">
        <f>SUM(T105:T113)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6" t="s">
        <v>149</v>
      </c>
      <c r="AT104" s="197" t="s">
        <v>73</v>
      </c>
      <c r="AU104" s="197" t="s">
        <v>82</v>
      </c>
      <c r="AY104" s="196" t="s">
        <v>140</v>
      </c>
      <c r="BK104" s="198">
        <f>SUM(BK105:BK113)</f>
        <v>0</v>
      </c>
    </row>
    <row r="105" s="2" customFormat="1" ht="24.15" customHeight="1">
      <c r="A105" s="35"/>
      <c r="B105" s="36"/>
      <c r="C105" s="201" t="s">
        <v>143</v>
      </c>
      <c r="D105" s="201" t="s">
        <v>144</v>
      </c>
      <c r="E105" s="202" t="s">
        <v>387</v>
      </c>
      <c r="F105" s="203" t="s">
        <v>388</v>
      </c>
      <c r="G105" s="204" t="s">
        <v>147</v>
      </c>
      <c r="H105" s="205">
        <v>3</v>
      </c>
      <c r="I105" s="206"/>
      <c r="J105" s="207">
        <f>ROUND(I105*H105,2)</f>
        <v>0</v>
      </c>
      <c r="K105" s="203" t="s">
        <v>188</v>
      </c>
      <c r="L105" s="41"/>
      <c r="M105" s="208" t="s">
        <v>19</v>
      </c>
      <c r="N105" s="209" t="s">
        <v>46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156</v>
      </c>
      <c r="AT105" s="212" t="s">
        <v>144</v>
      </c>
      <c r="AU105" s="212" t="s">
        <v>149</v>
      </c>
      <c r="AY105" s="14" t="s">
        <v>140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149</v>
      </c>
      <c r="BK105" s="213">
        <f>ROUND(I105*H105,2)</f>
        <v>0</v>
      </c>
      <c r="BL105" s="14" t="s">
        <v>156</v>
      </c>
      <c r="BM105" s="212" t="s">
        <v>389</v>
      </c>
    </row>
    <row r="106" s="2" customFormat="1">
      <c r="A106" s="35"/>
      <c r="B106" s="36"/>
      <c r="C106" s="37"/>
      <c r="D106" s="224" t="s">
        <v>182</v>
      </c>
      <c r="E106" s="37"/>
      <c r="F106" s="225" t="s">
        <v>390</v>
      </c>
      <c r="G106" s="37"/>
      <c r="H106" s="37"/>
      <c r="I106" s="226"/>
      <c r="J106" s="37"/>
      <c r="K106" s="37"/>
      <c r="L106" s="41"/>
      <c r="M106" s="227"/>
      <c r="N106" s="228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182</v>
      </c>
      <c r="AU106" s="14" t="s">
        <v>149</v>
      </c>
    </row>
    <row r="107" s="2" customFormat="1" ht="16.5" customHeight="1">
      <c r="A107" s="35"/>
      <c r="B107" s="36"/>
      <c r="C107" s="214" t="s">
        <v>151</v>
      </c>
      <c r="D107" s="214" t="s">
        <v>152</v>
      </c>
      <c r="E107" s="215" t="s">
        <v>391</v>
      </c>
      <c r="F107" s="216" t="s">
        <v>392</v>
      </c>
      <c r="G107" s="217" t="s">
        <v>147</v>
      </c>
      <c r="H107" s="218">
        <v>1</v>
      </c>
      <c r="I107" s="219"/>
      <c r="J107" s="220">
        <f>ROUND(I107*H107,2)</f>
        <v>0</v>
      </c>
      <c r="K107" s="216" t="s">
        <v>188</v>
      </c>
      <c r="L107" s="221"/>
      <c r="M107" s="222" t="s">
        <v>19</v>
      </c>
      <c r="N107" s="223" t="s">
        <v>46</v>
      </c>
      <c r="O107" s="81"/>
      <c r="P107" s="210">
        <f>O107*H107</f>
        <v>0</v>
      </c>
      <c r="Q107" s="210">
        <v>0.017500000000000002</v>
      </c>
      <c r="R107" s="210">
        <f>Q107*H107</f>
        <v>0.017500000000000002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230</v>
      </c>
      <c r="AT107" s="212" t="s">
        <v>152</v>
      </c>
      <c r="AU107" s="212" t="s">
        <v>149</v>
      </c>
      <c r="AY107" s="14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149</v>
      </c>
      <c r="BK107" s="213">
        <f>ROUND(I107*H107,2)</f>
        <v>0</v>
      </c>
      <c r="BL107" s="14" t="s">
        <v>156</v>
      </c>
      <c r="BM107" s="212" t="s">
        <v>393</v>
      </c>
    </row>
    <row r="108" s="2" customFormat="1" ht="16.5" customHeight="1">
      <c r="A108" s="35"/>
      <c r="B108" s="36"/>
      <c r="C108" s="214" t="s">
        <v>394</v>
      </c>
      <c r="D108" s="214" t="s">
        <v>152</v>
      </c>
      <c r="E108" s="215" t="s">
        <v>395</v>
      </c>
      <c r="F108" s="216" t="s">
        <v>396</v>
      </c>
      <c r="G108" s="217" t="s">
        <v>147</v>
      </c>
      <c r="H108" s="218">
        <v>2</v>
      </c>
      <c r="I108" s="219"/>
      <c r="J108" s="220">
        <f>ROUND(I108*H108,2)</f>
        <v>0</v>
      </c>
      <c r="K108" s="216" t="s">
        <v>188</v>
      </c>
      <c r="L108" s="221"/>
      <c r="M108" s="222" t="s">
        <v>19</v>
      </c>
      <c r="N108" s="223" t="s">
        <v>46</v>
      </c>
      <c r="O108" s="81"/>
      <c r="P108" s="210">
        <f>O108*H108</f>
        <v>0</v>
      </c>
      <c r="Q108" s="210">
        <v>0.0195</v>
      </c>
      <c r="R108" s="210">
        <f>Q108*H108</f>
        <v>0.039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230</v>
      </c>
      <c r="AT108" s="212" t="s">
        <v>152</v>
      </c>
      <c r="AU108" s="212" t="s">
        <v>149</v>
      </c>
      <c r="AY108" s="14" t="s">
        <v>140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149</v>
      </c>
      <c r="BK108" s="213">
        <f>ROUND(I108*H108,2)</f>
        <v>0</v>
      </c>
      <c r="BL108" s="14" t="s">
        <v>156</v>
      </c>
      <c r="BM108" s="212" t="s">
        <v>397</v>
      </c>
    </row>
    <row r="109" s="2" customFormat="1" ht="16.5" customHeight="1">
      <c r="A109" s="35"/>
      <c r="B109" s="36"/>
      <c r="C109" s="201" t="s">
        <v>398</v>
      </c>
      <c r="D109" s="201" t="s">
        <v>144</v>
      </c>
      <c r="E109" s="202" t="s">
        <v>399</v>
      </c>
      <c r="F109" s="203" t="s">
        <v>400</v>
      </c>
      <c r="G109" s="204" t="s">
        <v>147</v>
      </c>
      <c r="H109" s="205">
        <v>3</v>
      </c>
      <c r="I109" s="206"/>
      <c r="J109" s="207">
        <f>ROUND(I109*H109,2)</f>
        <v>0</v>
      </c>
      <c r="K109" s="203" t="s">
        <v>188</v>
      </c>
      <c r="L109" s="41"/>
      <c r="M109" s="208" t="s">
        <v>19</v>
      </c>
      <c r="N109" s="209" t="s">
        <v>46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156</v>
      </c>
      <c r="AT109" s="212" t="s">
        <v>144</v>
      </c>
      <c r="AU109" s="212" t="s">
        <v>149</v>
      </c>
      <c r="AY109" s="14" t="s">
        <v>140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149</v>
      </c>
      <c r="BK109" s="213">
        <f>ROUND(I109*H109,2)</f>
        <v>0</v>
      </c>
      <c r="BL109" s="14" t="s">
        <v>156</v>
      </c>
      <c r="BM109" s="212" t="s">
        <v>401</v>
      </c>
    </row>
    <row r="110" s="2" customFormat="1">
      <c r="A110" s="35"/>
      <c r="B110" s="36"/>
      <c r="C110" s="37"/>
      <c r="D110" s="224" t="s">
        <v>182</v>
      </c>
      <c r="E110" s="37"/>
      <c r="F110" s="225" t="s">
        <v>402</v>
      </c>
      <c r="G110" s="37"/>
      <c r="H110" s="37"/>
      <c r="I110" s="226"/>
      <c r="J110" s="37"/>
      <c r="K110" s="37"/>
      <c r="L110" s="41"/>
      <c r="M110" s="227"/>
      <c r="N110" s="228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182</v>
      </c>
      <c r="AU110" s="14" t="s">
        <v>149</v>
      </c>
    </row>
    <row r="111" s="2" customFormat="1" ht="16.5" customHeight="1">
      <c r="A111" s="35"/>
      <c r="B111" s="36"/>
      <c r="C111" s="214" t="s">
        <v>8</v>
      </c>
      <c r="D111" s="214" t="s">
        <v>152</v>
      </c>
      <c r="E111" s="215" t="s">
        <v>403</v>
      </c>
      <c r="F111" s="216" t="s">
        <v>404</v>
      </c>
      <c r="G111" s="217" t="s">
        <v>147</v>
      </c>
      <c r="H111" s="218">
        <v>3</v>
      </c>
      <c r="I111" s="219"/>
      <c r="J111" s="220">
        <f>ROUND(I111*H111,2)</f>
        <v>0</v>
      </c>
      <c r="K111" s="216" t="s">
        <v>188</v>
      </c>
      <c r="L111" s="221"/>
      <c r="M111" s="222" t="s">
        <v>19</v>
      </c>
      <c r="N111" s="223" t="s">
        <v>46</v>
      </c>
      <c r="O111" s="81"/>
      <c r="P111" s="210">
        <f>O111*H111</f>
        <v>0</v>
      </c>
      <c r="Q111" s="210">
        <v>0.0022000000000000001</v>
      </c>
      <c r="R111" s="210">
        <f>Q111*H111</f>
        <v>0.0066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230</v>
      </c>
      <c r="AT111" s="212" t="s">
        <v>152</v>
      </c>
      <c r="AU111" s="212" t="s">
        <v>149</v>
      </c>
      <c r="AY111" s="14" t="s">
        <v>140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149</v>
      </c>
      <c r="BK111" s="213">
        <f>ROUND(I111*H111,2)</f>
        <v>0</v>
      </c>
      <c r="BL111" s="14" t="s">
        <v>156</v>
      </c>
      <c r="BM111" s="212" t="s">
        <v>405</v>
      </c>
    </row>
    <row r="112" s="2" customFormat="1" ht="24.15" customHeight="1">
      <c r="A112" s="35"/>
      <c r="B112" s="36"/>
      <c r="C112" s="201" t="s">
        <v>327</v>
      </c>
      <c r="D112" s="201" t="s">
        <v>144</v>
      </c>
      <c r="E112" s="202" t="s">
        <v>406</v>
      </c>
      <c r="F112" s="203" t="s">
        <v>407</v>
      </c>
      <c r="G112" s="204" t="s">
        <v>187</v>
      </c>
      <c r="H112" s="205">
        <v>0.063</v>
      </c>
      <c r="I112" s="206"/>
      <c r="J112" s="207">
        <f>ROUND(I112*H112,2)</f>
        <v>0</v>
      </c>
      <c r="K112" s="203" t="s">
        <v>188</v>
      </c>
      <c r="L112" s="41"/>
      <c r="M112" s="208" t="s">
        <v>19</v>
      </c>
      <c r="N112" s="209" t="s">
        <v>46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156</v>
      </c>
      <c r="AT112" s="212" t="s">
        <v>144</v>
      </c>
      <c r="AU112" s="212" t="s">
        <v>149</v>
      </c>
      <c r="AY112" s="14" t="s">
        <v>140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149</v>
      </c>
      <c r="BK112" s="213">
        <f>ROUND(I112*H112,2)</f>
        <v>0</v>
      </c>
      <c r="BL112" s="14" t="s">
        <v>156</v>
      </c>
      <c r="BM112" s="212" t="s">
        <v>408</v>
      </c>
    </row>
    <row r="113" s="2" customFormat="1">
      <c r="A113" s="35"/>
      <c r="B113" s="36"/>
      <c r="C113" s="37"/>
      <c r="D113" s="224" t="s">
        <v>182</v>
      </c>
      <c r="E113" s="37"/>
      <c r="F113" s="225" t="s">
        <v>409</v>
      </c>
      <c r="G113" s="37"/>
      <c r="H113" s="37"/>
      <c r="I113" s="226"/>
      <c r="J113" s="37"/>
      <c r="K113" s="37"/>
      <c r="L113" s="41"/>
      <c r="M113" s="227"/>
      <c r="N113" s="228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182</v>
      </c>
      <c r="AU113" s="14" t="s">
        <v>149</v>
      </c>
    </row>
    <row r="114" s="12" customFormat="1" ht="22.8" customHeight="1">
      <c r="A114" s="12"/>
      <c r="B114" s="185"/>
      <c r="C114" s="186"/>
      <c r="D114" s="187" t="s">
        <v>73</v>
      </c>
      <c r="E114" s="199" t="s">
        <v>410</v>
      </c>
      <c r="F114" s="199" t="s">
        <v>411</v>
      </c>
      <c r="G114" s="186"/>
      <c r="H114" s="186"/>
      <c r="I114" s="189"/>
      <c r="J114" s="200">
        <f>BK114</f>
        <v>0</v>
      </c>
      <c r="K114" s="186"/>
      <c r="L114" s="191"/>
      <c r="M114" s="192"/>
      <c r="N114" s="193"/>
      <c r="O114" s="193"/>
      <c r="P114" s="194">
        <f>SUM(P115:P122)</f>
        <v>0</v>
      </c>
      <c r="Q114" s="193"/>
      <c r="R114" s="194">
        <f>SUM(R115:R122)</f>
        <v>0.048868540799999999</v>
      </c>
      <c r="S114" s="193"/>
      <c r="T114" s="195">
        <f>SUM(T115:T122)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6" t="s">
        <v>149</v>
      </c>
      <c r="AT114" s="197" t="s">
        <v>73</v>
      </c>
      <c r="AU114" s="197" t="s">
        <v>82</v>
      </c>
      <c r="AY114" s="196" t="s">
        <v>140</v>
      </c>
      <c r="BK114" s="198">
        <f>SUM(BK115:BK122)</f>
        <v>0</v>
      </c>
    </row>
    <row r="115" s="2" customFormat="1" ht="16.5" customHeight="1">
      <c r="A115" s="35"/>
      <c r="B115" s="36"/>
      <c r="C115" s="201" t="s">
        <v>332</v>
      </c>
      <c r="D115" s="201" t="s">
        <v>144</v>
      </c>
      <c r="E115" s="202" t="s">
        <v>412</v>
      </c>
      <c r="F115" s="203" t="s">
        <v>413</v>
      </c>
      <c r="G115" s="204" t="s">
        <v>147</v>
      </c>
      <c r="H115" s="205">
        <v>1</v>
      </c>
      <c r="I115" s="206"/>
      <c r="J115" s="207">
        <f>ROUND(I115*H115,2)</f>
        <v>0</v>
      </c>
      <c r="K115" s="203" t="s">
        <v>188</v>
      </c>
      <c r="L115" s="41"/>
      <c r="M115" s="208" t="s">
        <v>19</v>
      </c>
      <c r="N115" s="209" t="s">
        <v>46</v>
      </c>
      <c r="O115" s="81"/>
      <c r="P115" s="210">
        <f>O115*H115</f>
        <v>0</v>
      </c>
      <c r="Q115" s="210">
        <v>0.00087384080000000002</v>
      </c>
      <c r="R115" s="210">
        <f>Q115*H115</f>
        <v>0.00087384080000000002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156</v>
      </c>
      <c r="AT115" s="212" t="s">
        <v>144</v>
      </c>
      <c r="AU115" s="212" t="s">
        <v>149</v>
      </c>
      <c r="AY115" s="14" t="s">
        <v>140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149</v>
      </c>
      <c r="BK115" s="213">
        <f>ROUND(I115*H115,2)</f>
        <v>0</v>
      </c>
      <c r="BL115" s="14" t="s">
        <v>156</v>
      </c>
      <c r="BM115" s="212" t="s">
        <v>414</v>
      </c>
    </row>
    <row r="116" s="2" customFormat="1">
      <c r="A116" s="35"/>
      <c r="B116" s="36"/>
      <c r="C116" s="37"/>
      <c r="D116" s="224" t="s">
        <v>182</v>
      </c>
      <c r="E116" s="37"/>
      <c r="F116" s="225" t="s">
        <v>415</v>
      </c>
      <c r="G116" s="37"/>
      <c r="H116" s="37"/>
      <c r="I116" s="226"/>
      <c r="J116" s="37"/>
      <c r="K116" s="37"/>
      <c r="L116" s="41"/>
      <c r="M116" s="227"/>
      <c r="N116" s="228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182</v>
      </c>
      <c r="AU116" s="14" t="s">
        <v>149</v>
      </c>
    </row>
    <row r="117" s="2" customFormat="1" ht="16.5" customHeight="1">
      <c r="A117" s="35"/>
      <c r="B117" s="36"/>
      <c r="C117" s="214" t="s">
        <v>337</v>
      </c>
      <c r="D117" s="214" t="s">
        <v>152</v>
      </c>
      <c r="E117" s="215" t="s">
        <v>416</v>
      </c>
      <c r="F117" s="216" t="s">
        <v>417</v>
      </c>
      <c r="G117" s="217" t="s">
        <v>175</v>
      </c>
      <c r="H117" s="218">
        <v>1.8899999999999999</v>
      </c>
      <c r="I117" s="219"/>
      <c r="J117" s="220">
        <f>ROUND(I117*H117,2)</f>
        <v>0</v>
      </c>
      <c r="K117" s="216" t="s">
        <v>188</v>
      </c>
      <c r="L117" s="221"/>
      <c r="M117" s="222" t="s">
        <v>19</v>
      </c>
      <c r="N117" s="223" t="s">
        <v>46</v>
      </c>
      <c r="O117" s="81"/>
      <c r="P117" s="210">
        <f>O117*H117</f>
        <v>0</v>
      </c>
      <c r="Q117" s="210">
        <v>0.024230000000000002</v>
      </c>
      <c r="R117" s="210">
        <f>Q117*H117</f>
        <v>0.045794700000000001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230</v>
      </c>
      <c r="AT117" s="212" t="s">
        <v>152</v>
      </c>
      <c r="AU117" s="212" t="s">
        <v>149</v>
      </c>
      <c r="AY117" s="14" t="s">
        <v>140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149</v>
      </c>
      <c r="BK117" s="213">
        <f>ROUND(I117*H117,2)</f>
        <v>0</v>
      </c>
      <c r="BL117" s="14" t="s">
        <v>156</v>
      </c>
      <c r="BM117" s="212" t="s">
        <v>418</v>
      </c>
    </row>
    <row r="118" s="2" customFormat="1" ht="16.5" customHeight="1">
      <c r="A118" s="35"/>
      <c r="B118" s="36"/>
      <c r="C118" s="201" t="s">
        <v>156</v>
      </c>
      <c r="D118" s="201" t="s">
        <v>144</v>
      </c>
      <c r="E118" s="202" t="s">
        <v>419</v>
      </c>
      <c r="F118" s="203" t="s">
        <v>420</v>
      </c>
      <c r="G118" s="204" t="s">
        <v>147</v>
      </c>
      <c r="H118" s="205">
        <v>1</v>
      </c>
      <c r="I118" s="206"/>
      <c r="J118" s="207">
        <f>ROUND(I118*H118,2)</f>
        <v>0</v>
      </c>
      <c r="K118" s="203" t="s">
        <v>188</v>
      </c>
      <c r="L118" s="41"/>
      <c r="M118" s="208" t="s">
        <v>19</v>
      </c>
      <c r="N118" s="209" t="s">
        <v>46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148</v>
      </c>
      <c r="AT118" s="212" t="s">
        <v>144</v>
      </c>
      <c r="AU118" s="212" t="s">
        <v>149</v>
      </c>
      <c r="AY118" s="14" t="s">
        <v>140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149</v>
      </c>
      <c r="BK118" s="213">
        <f>ROUND(I118*H118,2)</f>
        <v>0</v>
      </c>
      <c r="BL118" s="14" t="s">
        <v>148</v>
      </c>
      <c r="BM118" s="212" t="s">
        <v>421</v>
      </c>
    </row>
    <row r="119" s="2" customFormat="1">
      <c r="A119" s="35"/>
      <c r="B119" s="36"/>
      <c r="C119" s="37"/>
      <c r="D119" s="224" t="s">
        <v>182</v>
      </c>
      <c r="E119" s="37"/>
      <c r="F119" s="225" t="s">
        <v>422</v>
      </c>
      <c r="G119" s="37"/>
      <c r="H119" s="37"/>
      <c r="I119" s="226"/>
      <c r="J119" s="37"/>
      <c r="K119" s="37"/>
      <c r="L119" s="41"/>
      <c r="M119" s="227"/>
      <c r="N119" s="228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182</v>
      </c>
      <c r="AU119" s="14" t="s">
        <v>149</v>
      </c>
    </row>
    <row r="120" s="2" customFormat="1" ht="16.5" customHeight="1">
      <c r="A120" s="35"/>
      <c r="B120" s="36"/>
      <c r="C120" s="214" t="s">
        <v>160</v>
      </c>
      <c r="D120" s="214" t="s">
        <v>152</v>
      </c>
      <c r="E120" s="215" t="s">
        <v>423</v>
      </c>
      <c r="F120" s="216" t="s">
        <v>424</v>
      </c>
      <c r="G120" s="217" t="s">
        <v>147</v>
      </c>
      <c r="H120" s="218">
        <v>1</v>
      </c>
      <c r="I120" s="219"/>
      <c r="J120" s="220">
        <f>ROUND(I120*H120,2)</f>
        <v>0</v>
      </c>
      <c r="K120" s="216" t="s">
        <v>188</v>
      </c>
      <c r="L120" s="221"/>
      <c r="M120" s="222" t="s">
        <v>19</v>
      </c>
      <c r="N120" s="223" t="s">
        <v>46</v>
      </c>
      <c r="O120" s="81"/>
      <c r="P120" s="210">
        <f>O120*H120</f>
        <v>0</v>
      </c>
      <c r="Q120" s="210">
        <v>0.0022000000000000001</v>
      </c>
      <c r="R120" s="210">
        <f>Q120*H120</f>
        <v>0.0022000000000000001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143</v>
      </c>
      <c r="AT120" s="212" t="s">
        <v>152</v>
      </c>
      <c r="AU120" s="212" t="s">
        <v>149</v>
      </c>
      <c r="AY120" s="14" t="s">
        <v>140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149</v>
      </c>
      <c r="BK120" s="213">
        <f>ROUND(I120*H120,2)</f>
        <v>0</v>
      </c>
      <c r="BL120" s="14" t="s">
        <v>148</v>
      </c>
      <c r="BM120" s="212" t="s">
        <v>425</v>
      </c>
    </row>
    <row r="121" s="2" customFormat="1" ht="24.15" customHeight="1">
      <c r="A121" s="35"/>
      <c r="B121" s="36"/>
      <c r="C121" s="201" t="s">
        <v>426</v>
      </c>
      <c r="D121" s="201" t="s">
        <v>144</v>
      </c>
      <c r="E121" s="202" t="s">
        <v>406</v>
      </c>
      <c r="F121" s="203" t="s">
        <v>407</v>
      </c>
      <c r="G121" s="204" t="s">
        <v>187</v>
      </c>
      <c r="H121" s="205">
        <v>0.049000000000000002</v>
      </c>
      <c r="I121" s="206"/>
      <c r="J121" s="207">
        <f>ROUND(I121*H121,2)</f>
        <v>0</v>
      </c>
      <c r="K121" s="203" t="s">
        <v>188</v>
      </c>
      <c r="L121" s="41"/>
      <c r="M121" s="208" t="s">
        <v>19</v>
      </c>
      <c r="N121" s="209" t="s">
        <v>46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148</v>
      </c>
      <c r="AT121" s="212" t="s">
        <v>144</v>
      </c>
      <c r="AU121" s="212" t="s">
        <v>149</v>
      </c>
      <c r="AY121" s="14" t="s">
        <v>140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149</v>
      </c>
      <c r="BK121" s="213">
        <f>ROUND(I121*H121,2)</f>
        <v>0</v>
      </c>
      <c r="BL121" s="14" t="s">
        <v>148</v>
      </c>
      <c r="BM121" s="212" t="s">
        <v>427</v>
      </c>
    </row>
    <row r="122" s="2" customFormat="1">
      <c r="A122" s="35"/>
      <c r="B122" s="36"/>
      <c r="C122" s="37"/>
      <c r="D122" s="224" t="s">
        <v>182</v>
      </c>
      <c r="E122" s="37"/>
      <c r="F122" s="225" t="s">
        <v>409</v>
      </c>
      <c r="G122" s="37"/>
      <c r="H122" s="37"/>
      <c r="I122" s="226"/>
      <c r="J122" s="37"/>
      <c r="K122" s="37"/>
      <c r="L122" s="41"/>
      <c r="M122" s="227"/>
      <c r="N122" s="228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182</v>
      </c>
      <c r="AU122" s="14" t="s">
        <v>149</v>
      </c>
    </row>
    <row r="123" s="12" customFormat="1" ht="22.8" customHeight="1">
      <c r="A123" s="12"/>
      <c r="B123" s="185"/>
      <c r="C123" s="186"/>
      <c r="D123" s="187" t="s">
        <v>73</v>
      </c>
      <c r="E123" s="199" t="s">
        <v>428</v>
      </c>
      <c r="F123" s="199" t="s">
        <v>429</v>
      </c>
      <c r="G123" s="186"/>
      <c r="H123" s="186"/>
      <c r="I123" s="189"/>
      <c r="J123" s="200">
        <f>BK123</f>
        <v>0</v>
      </c>
      <c r="K123" s="186"/>
      <c r="L123" s="191"/>
      <c r="M123" s="192"/>
      <c r="N123" s="193"/>
      <c r="O123" s="193"/>
      <c r="P123" s="194">
        <f>SUM(P124:P138)</f>
        <v>0</v>
      </c>
      <c r="Q123" s="193"/>
      <c r="R123" s="194">
        <f>SUM(R124:R138)</f>
        <v>0.44433414629600004</v>
      </c>
      <c r="S123" s="193"/>
      <c r="T123" s="195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6" t="s">
        <v>149</v>
      </c>
      <c r="AT123" s="197" t="s">
        <v>73</v>
      </c>
      <c r="AU123" s="197" t="s">
        <v>82</v>
      </c>
      <c r="AY123" s="196" t="s">
        <v>140</v>
      </c>
      <c r="BK123" s="198">
        <f>SUM(BK124:BK138)</f>
        <v>0</v>
      </c>
    </row>
    <row r="124" s="2" customFormat="1" ht="21.75" customHeight="1">
      <c r="A124" s="35"/>
      <c r="B124" s="36"/>
      <c r="C124" s="201" t="s">
        <v>430</v>
      </c>
      <c r="D124" s="201" t="s">
        <v>144</v>
      </c>
      <c r="E124" s="202" t="s">
        <v>431</v>
      </c>
      <c r="F124" s="203" t="s">
        <v>432</v>
      </c>
      <c r="G124" s="204" t="s">
        <v>175</v>
      </c>
      <c r="H124" s="205">
        <v>6</v>
      </c>
      <c r="I124" s="206"/>
      <c r="J124" s="207">
        <f>ROUND(I124*H124,2)</f>
        <v>0</v>
      </c>
      <c r="K124" s="203" t="s">
        <v>188</v>
      </c>
      <c r="L124" s="41"/>
      <c r="M124" s="208" t="s">
        <v>19</v>
      </c>
      <c r="N124" s="209" t="s">
        <v>46</v>
      </c>
      <c r="O124" s="81"/>
      <c r="P124" s="210">
        <f>O124*H124</f>
        <v>0</v>
      </c>
      <c r="Q124" s="210">
        <v>0.00025560010000000001</v>
      </c>
      <c r="R124" s="210">
        <f>Q124*H124</f>
        <v>0.0015336006000000002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156</v>
      </c>
      <c r="AT124" s="212" t="s">
        <v>144</v>
      </c>
      <c r="AU124" s="212" t="s">
        <v>149</v>
      </c>
      <c r="AY124" s="14" t="s">
        <v>140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149</v>
      </c>
      <c r="BK124" s="213">
        <f>ROUND(I124*H124,2)</f>
        <v>0</v>
      </c>
      <c r="BL124" s="14" t="s">
        <v>156</v>
      </c>
      <c r="BM124" s="212" t="s">
        <v>433</v>
      </c>
    </row>
    <row r="125" s="2" customFormat="1">
      <c r="A125" s="35"/>
      <c r="B125" s="36"/>
      <c r="C125" s="37"/>
      <c r="D125" s="224" t="s">
        <v>182</v>
      </c>
      <c r="E125" s="37"/>
      <c r="F125" s="225" t="s">
        <v>434</v>
      </c>
      <c r="G125" s="37"/>
      <c r="H125" s="37"/>
      <c r="I125" s="226"/>
      <c r="J125" s="37"/>
      <c r="K125" s="37"/>
      <c r="L125" s="41"/>
      <c r="M125" s="227"/>
      <c r="N125" s="228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182</v>
      </c>
      <c r="AU125" s="14" t="s">
        <v>149</v>
      </c>
    </row>
    <row r="126" s="2" customFormat="1" ht="16.5" customHeight="1">
      <c r="A126" s="35"/>
      <c r="B126" s="36"/>
      <c r="C126" s="214" t="s">
        <v>435</v>
      </c>
      <c r="D126" s="214" t="s">
        <v>152</v>
      </c>
      <c r="E126" s="215" t="s">
        <v>436</v>
      </c>
      <c r="F126" s="216" t="s">
        <v>437</v>
      </c>
      <c r="G126" s="217" t="s">
        <v>175</v>
      </c>
      <c r="H126" s="218">
        <v>6</v>
      </c>
      <c r="I126" s="219"/>
      <c r="J126" s="220">
        <f>ROUND(I126*H126,2)</f>
        <v>0</v>
      </c>
      <c r="K126" s="216" t="s">
        <v>188</v>
      </c>
      <c r="L126" s="221"/>
      <c r="M126" s="222" t="s">
        <v>19</v>
      </c>
      <c r="N126" s="223" t="s">
        <v>46</v>
      </c>
      <c r="O126" s="81"/>
      <c r="P126" s="210">
        <f>O126*H126</f>
        <v>0</v>
      </c>
      <c r="Q126" s="210">
        <v>0.036810000000000002</v>
      </c>
      <c r="R126" s="210">
        <f>Q126*H126</f>
        <v>0.22086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230</v>
      </c>
      <c r="AT126" s="212" t="s">
        <v>152</v>
      </c>
      <c r="AU126" s="212" t="s">
        <v>149</v>
      </c>
      <c r="AY126" s="14" t="s">
        <v>140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149</v>
      </c>
      <c r="BK126" s="213">
        <f>ROUND(I126*H126,2)</f>
        <v>0</v>
      </c>
      <c r="BL126" s="14" t="s">
        <v>156</v>
      </c>
      <c r="BM126" s="212" t="s">
        <v>438</v>
      </c>
    </row>
    <row r="127" s="2" customFormat="1" ht="21.75" customHeight="1">
      <c r="A127" s="35"/>
      <c r="B127" s="36"/>
      <c r="C127" s="201" t="s">
        <v>7</v>
      </c>
      <c r="D127" s="201" t="s">
        <v>144</v>
      </c>
      <c r="E127" s="202" t="s">
        <v>439</v>
      </c>
      <c r="F127" s="203" t="s">
        <v>440</v>
      </c>
      <c r="G127" s="204" t="s">
        <v>175</v>
      </c>
      <c r="H127" s="205">
        <v>5.7599999999999998</v>
      </c>
      <c r="I127" s="206"/>
      <c r="J127" s="207">
        <f>ROUND(I127*H127,2)</f>
        <v>0</v>
      </c>
      <c r="K127" s="203" t="s">
        <v>188</v>
      </c>
      <c r="L127" s="41"/>
      <c r="M127" s="208" t="s">
        <v>19</v>
      </c>
      <c r="N127" s="209" t="s">
        <v>46</v>
      </c>
      <c r="O127" s="81"/>
      <c r="P127" s="210">
        <f>O127*H127</f>
        <v>0</v>
      </c>
      <c r="Q127" s="210">
        <v>0.00024792459999999999</v>
      </c>
      <c r="R127" s="210">
        <f>Q127*H127</f>
        <v>0.001428045696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156</v>
      </c>
      <c r="AT127" s="212" t="s">
        <v>144</v>
      </c>
      <c r="AU127" s="212" t="s">
        <v>149</v>
      </c>
      <c r="AY127" s="14" t="s">
        <v>140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149</v>
      </c>
      <c r="BK127" s="213">
        <f>ROUND(I127*H127,2)</f>
        <v>0</v>
      </c>
      <c r="BL127" s="14" t="s">
        <v>156</v>
      </c>
      <c r="BM127" s="212" t="s">
        <v>441</v>
      </c>
    </row>
    <row r="128" s="2" customFormat="1">
      <c r="A128" s="35"/>
      <c r="B128" s="36"/>
      <c r="C128" s="37"/>
      <c r="D128" s="224" t="s">
        <v>182</v>
      </c>
      <c r="E128" s="37"/>
      <c r="F128" s="225" t="s">
        <v>442</v>
      </c>
      <c r="G128" s="37"/>
      <c r="H128" s="37"/>
      <c r="I128" s="226"/>
      <c r="J128" s="37"/>
      <c r="K128" s="37"/>
      <c r="L128" s="41"/>
      <c r="M128" s="227"/>
      <c r="N128" s="228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182</v>
      </c>
      <c r="AU128" s="14" t="s">
        <v>149</v>
      </c>
    </row>
    <row r="129" s="2" customFormat="1" ht="16.5" customHeight="1">
      <c r="A129" s="35"/>
      <c r="B129" s="36"/>
      <c r="C129" s="214" t="s">
        <v>346</v>
      </c>
      <c r="D129" s="214" t="s">
        <v>152</v>
      </c>
      <c r="E129" s="215" t="s">
        <v>443</v>
      </c>
      <c r="F129" s="216" t="s">
        <v>444</v>
      </c>
      <c r="G129" s="217" t="s">
        <v>175</v>
      </c>
      <c r="H129" s="218">
        <v>5.7599999999999998</v>
      </c>
      <c r="I129" s="219"/>
      <c r="J129" s="220">
        <f>ROUND(I129*H129,2)</f>
        <v>0</v>
      </c>
      <c r="K129" s="216" t="s">
        <v>188</v>
      </c>
      <c r="L129" s="221"/>
      <c r="M129" s="222" t="s">
        <v>19</v>
      </c>
      <c r="N129" s="223" t="s">
        <v>46</v>
      </c>
      <c r="O129" s="81"/>
      <c r="P129" s="210">
        <f>O129*H129</f>
        <v>0</v>
      </c>
      <c r="Q129" s="210">
        <v>0.036420000000000001</v>
      </c>
      <c r="R129" s="210">
        <f>Q129*H129</f>
        <v>0.2097792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230</v>
      </c>
      <c r="AT129" s="212" t="s">
        <v>152</v>
      </c>
      <c r="AU129" s="212" t="s">
        <v>149</v>
      </c>
      <c r="AY129" s="14" t="s">
        <v>140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149</v>
      </c>
      <c r="BK129" s="213">
        <f>ROUND(I129*H129,2)</f>
        <v>0</v>
      </c>
      <c r="BL129" s="14" t="s">
        <v>156</v>
      </c>
      <c r="BM129" s="212" t="s">
        <v>445</v>
      </c>
    </row>
    <row r="130" s="2" customFormat="1" ht="21.75" customHeight="1">
      <c r="A130" s="35"/>
      <c r="B130" s="36"/>
      <c r="C130" s="201" t="s">
        <v>350</v>
      </c>
      <c r="D130" s="201" t="s">
        <v>144</v>
      </c>
      <c r="E130" s="202" t="s">
        <v>446</v>
      </c>
      <c r="F130" s="203" t="s">
        <v>447</v>
      </c>
      <c r="G130" s="204" t="s">
        <v>448</v>
      </c>
      <c r="H130" s="205">
        <v>6.4000000000000004</v>
      </c>
      <c r="I130" s="206"/>
      <c r="J130" s="207">
        <f>ROUND(I130*H130,2)</f>
        <v>0</v>
      </c>
      <c r="K130" s="203" t="s">
        <v>188</v>
      </c>
      <c r="L130" s="41"/>
      <c r="M130" s="208" t="s">
        <v>19</v>
      </c>
      <c r="N130" s="209" t="s">
        <v>46</v>
      </c>
      <c r="O130" s="81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156</v>
      </c>
      <c r="AT130" s="212" t="s">
        <v>144</v>
      </c>
      <c r="AU130" s="212" t="s">
        <v>149</v>
      </c>
      <c r="AY130" s="14" t="s">
        <v>140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149</v>
      </c>
      <c r="BK130" s="213">
        <f>ROUND(I130*H130,2)</f>
        <v>0</v>
      </c>
      <c r="BL130" s="14" t="s">
        <v>156</v>
      </c>
      <c r="BM130" s="212" t="s">
        <v>449</v>
      </c>
    </row>
    <row r="131" s="2" customFormat="1">
      <c r="A131" s="35"/>
      <c r="B131" s="36"/>
      <c r="C131" s="37"/>
      <c r="D131" s="224" t="s">
        <v>182</v>
      </c>
      <c r="E131" s="37"/>
      <c r="F131" s="225" t="s">
        <v>450</v>
      </c>
      <c r="G131" s="37"/>
      <c r="H131" s="37"/>
      <c r="I131" s="226"/>
      <c r="J131" s="37"/>
      <c r="K131" s="37"/>
      <c r="L131" s="41"/>
      <c r="M131" s="227"/>
      <c r="N131" s="228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182</v>
      </c>
      <c r="AU131" s="14" t="s">
        <v>149</v>
      </c>
    </row>
    <row r="132" s="2" customFormat="1" ht="16.5" customHeight="1">
      <c r="A132" s="35"/>
      <c r="B132" s="36"/>
      <c r="C132" s="214" t="s">
        <v>164</v>
      </c>
      <c r="D132" s="214" t="s">
        <v>152</v>
      </c>
      <c r="E132" s="215" t="s">
        <v>451</v>
      </c>
      <c r="F132" s="216" t="s">
        <v>452</v>
      </c>
      <c r="G132" s="217" t="s">
        <v>448</v>
      </c>
      <c r="H132" s="218">
        <v>6.5919999999999996</v>
      </c>
      <c r="I132" s="219"/>
      <c r="J132" s="220">
        <f>ROUND(I132*H132,2)</f>
        <v>0</v>
      </c>
      <c r="K132" s="216" t="s">
        <v>188</v>
      </c>
      <c r="L132" s="221"/>
      <c r="M132" s="222" t="s">
        <v>19</v>
      </c>
      <c r="N132" s="223" t="s">
        <v>46</v>
      </c>
      <c r="O132" s="81"/>
      <c r="P132" s="210">
        <f>O132*H132</f>
        <v>0</v>
      </c>
      <c r="Q132" s="210">
        <v>0.0015</v>
      </c>
      <c r="R132" s="210">
        <f>Q132*H132</f>
        <v>0.0098879999999999992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230</v>
      </c>
      <c r="AT132" s="212" t="s">
        <v>152</v>
      </c>
      <c r="AU132" s="212" t="s">
        <v>149</v>
      </c>
      <c r="AY132" s="14" t="s">
        <v>140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149</v>
      </c>
      <c r="BK132" s="213">
        <f>ROUND(I132*H132,2)</f>
        <v>0</v>
      </c>
      <c r="BL132" s="14" t="s">
        <v>156</v>
      </c>
      <c r="BM132" s="212" t="s">
        <v>453</v>
      </c>
    </row>
    <row r="133" s="2" customFormat="1" ht="16.5" customHeight="1">
      <c r="A133" s="35"/>
      <c r="B133" s="36"/>
      <c r="C133" s="214" t="s">
        <v>168</v>
      </c>
      <c r="D133" s="214" t="s">
        <v>152</v>
      </c>
      <c r="E133" s="215" t="s">
        <v>454</v>
      </c>
      <c r="F133" s="216" t="s">
        <v>455</v>
      </c>
      <c r="G133" s="217" t="s">
        <v>456</v>
      </c>
      <c r="H133" s="218">
        <v>3</v>
      </c>
      <c r="I133" s="219"/>
      <c r="J133" s="220">
        <f>ROUND(I133*H133,2)</f>
        <v>0</v>
      </c>
      <c r="K133" s="216" t="s">
        <v>188</v>
      </c>
      <c r="L133" s="221"/>
      <c r="M133" s="222" t="s">
        <v>19</v>
      </c>
      <c r="N133" s="223" t="s">
        <v>46</v>
      </c>
      <c r="O133" s="81"/>
      <c r="P133" s="210">
        <f>O133*H133</f>
        <v>0</v>
      </c>
      <c r="Q133" s="210">
        <v>0.00020000000000000001</v>
      </c>
      <c r="R133" s="210">
        <f>Q133*H133</f>
        <v>0.00060000000000000006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230</v>
      </c>
      <c r="AT133" s="212" t="s">
        <v>152</v>
      </c>
      <c r="AU133" s="212" t="s">
        <v>149</v>
      </c>
      <c r="AY133" s="14" t="s">
        <v>140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149</v>
      </c>
      <c r="BK133" s="213">
        <f>ROUND(I133*H133,2)</f>
        <v>0</v>
      </c>
      <c r="BL133" s="14" t="s">
        <v>156</v>
      </c>
      <c r="BM133" s="212" t="s">
        <v>457</v>
      </c>
    </row>
    <row r="134" s="2" customFormat="1" ht="24.15" customHeight="1">
      <c r="A134" s="35"/>
      <c r="B134" s="36"/>
      <c r="C134" s="201" t="s">
        <v>172</v>
      </c>
      <c r="D134" s="201" t="s">
        <v>144</v>
      </c>
      <c r="E134" s="202" t="s">
        <v>458</v>
      </c>
      <c r="F134" s="203" t="s">
        <v>459</v>
      </c>
      <c r="G134" s="204" t="s">
        <v>448</v>
      </c>
      <c r="H134" s="205">
        <v>22.300000000000001</v>
      </c>
      <c r="I134" s="206"/>
      <c r="J134" s="207">
        <f>ROUND(I134*H134,2)</f>
        <v>0</v>
      </c>
      <c r="K134" s="203" t="s">
        <v>188</v>
      </c>
      <c r="L134" s="41"/>
      <c r="M134" s="208" t="s">
        <v>19</v>
      </c>
      <c r="N134" s="209" t="s">
        <v>46</v>
      </c>
      <c r="O134" s="81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156</v>
      </c>
      <c r="AT134" s="212" t="s">
        <v>144</v>
      </c>
      <c r="AU134" s="212" t="s">
        <v>149</v>
      </c>
      <c r="AY134" s="14" t="s">
        <v>140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149</v>
      </c>
      <c r="BK134" s="213">
        <f>ROUND(I134*H134,2)</f>
        <v>0</v>
      </c>
      <c r="BL134" s="14" t="s">
        <v>156</v>
      </c>
      <c r="BM134" s="212" t="s">
        <v>460</v>
      </c>
    </row>
    <row r="135" s="2" customFormat="1">
      <c r="A135" s="35"/>
      <c r="B135" s="36"/>
      <c r="C135" s="37"/>
      <c r="D135" s="224" t="s">
        <v>182</v>
      </c>
      <c r="E135" s="37"/>
      <c r="F135" s="225" t="s">
        <v>461</v>
      </c>
      <c r="G135" s="37"/>
      <c r="H135" s="37"/>
      <c r="I135" s="226"/>
      <c r="J135" s="37"/>
      <c r="K135" s="37"/>
      <c r="L135" s="41"/>
      <c r="M135" s="227"/>
      <c r="N135" s="228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182</v>
      </c>
      <c r="AU135" s="14" t="s">
        <v>149</v>
      </c>
    </row>
    <row r="136" s="2" customFormat="1" ht="16.5" customHeight="1">
      <c r="A136" s="35"/>
      <c r="B136" s="36"/>
      <c r="C136" s="214" t="s">
        <v>177</v>
      </c>
      <c r="D136" s="214" t="s">
        <v>152</v>
      </c>
      <c r="E136" s="215" t="s">
        <v>462</v>
      </c>
      <c r="F136" s="216" t="s">
        <v>463</v>
      </c>
      <c r="G136" s="217" t="s">
        <v>448</v>
      </c>
      <c r="H136" s="218">
        <v>24.530000000000001</v>
      </c>
      <c r="I136" s="219"/>
      <c r="J136" s="220">
        <f>ROUND(I136*H136,2)</f>
        <v>0</v>
      </c>
      <c r="K136" s="216" t="s">
        <v>188</v>
      </c>
      <c r="L136" s="221"/>
      <c r="M136" s="222" t="s">
        <v>19</v>
      </c>
      <c r="N136" s="223" t="s">
        <v>46</v>
      </c>
      <c r="O136" s="81"/>
      <c r="P136" s="210">
        <f>O136*H136</f>
        <v>0</v>
      </c>
      <c r="Q136" s="210">
        <v>1.0000000000000001E-05</v>
      </c>
      <c r="R136" s="210">
        <f>Q136*H136</f>
        <v>0.00024530000000000005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230</v>
      </c>
      <c r="AT136" s="212" t="s">
        <v>152</v>
      </c>
      <c r="AU136" s="212" t="s">
        <v>149</v>
      </c>
      <c r="AY136" s="14" t="s">
        <v>140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149</v>
      </c>
      <c r="BK136" s="213">
        <f>ROUND(I136*H136,2)</f>
        <v>0</v>
      </c>
      <c r="BL136" s="14" t="s">
        <v>156</v>
      </c>
      <c r="BM136" s="212" t="s">
        <v>464</v>
      </c>
    </row>
    <row r="137" s="2" customFormat="1" ht="24.15" customHeight="1">
      <c r="A137" s="35"/>
      <c r="B137" s="36"/>
      <c r="C137" s="201" t="s">
        <v>184</v>
      </c>
      <c r="D137" s="201" t="s">
        <v>144</v>
      </c>
      <c r="E137" s="202" t="s">
        <v>406</v>
      </c>
      <c r="F137" s="203" t="s">
        <v>407</v>
      </c>
      <c r="G137" s="204" t="s">
        <v>187</v>
      </c>
      <c r="H137" s="205">
        <v>0.44400000000000001</v>
      </c>
      <c r="I137" s="206"/>
      <c r="J137" s="207">
        <f>ROUND(I137*H137,2)</f>
        <v>0</v>
      </c>
      <c r="K137" s="203" t="s">
        <v>188</v>
      </c>
      <c r="L137" s="41"/>
      <c r="M137" s="208" t="s">
        <v>19</v>
      </c>
      <c r="N137" s="209" t="s">
        <v>46</v>
      </c>
      <c r="O137" s="81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2" t="s">
        <v>156</v>
      </c>
      <c r="AT137" s="212" t="s">
        <v>144</v>
      </c>
      <c r="AU137" s="212" t="s">
        <v>149</v>
      </c>
      <c r="AY137" s="14" t="s">
        <v>140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4" t="s">
        <v>149</v>
      </c>
      <c r="BK137" s="213">
        <f>ROUND(I137*H137,2)</f>
        <v>0</v>
      </c>
      <c r="BL137" s="14" t="s">
        <v>156</v>
      </c>
      <c r="BM137" s="212" t="s">
        <v>465</v>
      </c>
    </row>
    <row r="138" s="2" customFormat="1">
      <c r="A138" s="35"/>
      <c r="B138" s="36"/>
      <c r="C138" s="37"/>
      <c r="D138" s="224" t="s">
        <v>182</v>
      </c>
      <c r="E138" s="37"/>
      <c r="F138" s="225" t="s">
        <v>409</v>
      </c>
      <c r="G138" s="37"/>
      <c r="H138" s="37"/>
      <c r="I138" s="226"/>
      <c r="J138" s="37"/>
      <c r="K138" s="37"/>
      <c r="L138" s="41"/>
      <c r="M138" s="229"/>
      <c r="N138" s="230"/>
      <c r="O138" s="231"/>
      <c r="P138" s="231"/>
      <c r="Q138" s="231"/>
      <c r="R138" s="231"/>
      <c r="S138" s="231"/>
      <c r="T138" s="23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182</v>
      </c>
      <c r="AU138" s="14" t="s">
        <v>149</v>
      </c>
    </row>
    <row r="139" s="2" customFormat="1" ht="6.96" customHeight="1">
      <c r="A139" s="35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NlX9U4tdF21HKAOTOxhy3ILdYXOu2jqndOREDJEK8wMTIXJ4I+V7Ko05KHyJzfzXTw8q1z/iDLa9ooULggPCYQ==" hashValue="4Ep2BtF1JH1rSBtcT+Hl7I/iUHgN/mIc9LxxmNUgMNILKT2hLT/vEMCTBUycgnkaFVpVggEGDxOe/4Mqkgu+lw==" algorithmName="SHA-512" password="CC35"/>
  <autoFilter ref="C86:K13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2/642942611"/>
    <hyperlink ref="F95" r:id="rId2" display="https://podminky.urs.cz/item/CS_URS_2025_02/998018001"/>
    <hyperlink ref="F99" r:id="rId3" display="https://podminky.urs.cz/item/CS_URS_2025_02/763181311"/>
    <hyperlink ref="F103" r:id="rId4" display="https://podminky.urs.cz/item/CS_URS_2025_02/998763331"/>
    <hyperlink ref="F106" r:id="rId5" display="https://podminky.urs.cz/item/CS_URS_2025_02/766660001"/>
    <hyperlink ref="F110" r:id="rId6" display="https://podminky.urs.cz/item/CS_URS_2025_02/766660729"/>
    <hyperlink ref="F113" r:id="rId7" display="https://podminky.urs.cz/item/CS_URS_2025_02/998766121"/>
    <hyperlink ref="F116" r:id="rId8" display="https://podminky.urs.cz/item/CS_URS_2025_02/766660411"/>
    <hyperlink ref="F119" r:id="rId9" display="https://podminky.urs.cz/item/CS_URS_2025_02/766660733"/>
    <hyperlink ref="F122" r:id="rId10" display="https://podminky.urs.cz/item/CS_URS_2025_02/998766121"/>
    <hyperlink ref="F125" r:id="rId11" display="https://podminky.urs.cz/item/CS_URS_2025_02/766622131"/>
    <hyperlink ref="F128" r:id="rId12" display="https://podminky.urs.cz/item/CS_URS_2025_02/766622132"/>
    <hyperlink ref="F131" r:id="rId13" display="https://podminky.urs.cz/item/CS_URS_2025_02/766694116"/>
    <hyperlink ref="F135" r:id="rId14" display="https://podminky.urs.cz/item/CS_URS_2025_02/766691510"/>
    <hyperlink ref="F138" r:id="rId15" display="https://podminky.urs.cz/item/CS_URS_2025_02/998766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466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ROUND(J85,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ROUND((SUM(BE85:BE130)),  2)</f>
        <v>0</v>
      </c>
      <c r="G33" s="35"/>
      <c r="H33" s="35"/>
      <c r="I33" s="145">
        <v>0.20999999999999999</v>
      </c>
      <c r="J33" s="144">
        <f>ROUND(((SUM(BE85:BE130))*I33),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ROUND((SUM(BF85:BF130)),  2)</f>
        <v>0</v>
      </c>
      <c r="G34" s="35"/>
      <c r="H34" s="35"/>
      <c r="I34" s="145">
        <v>0.12</v>
      </c>
      <c r="J34" s="144">
        <f>ROUND(((SUM(BF85:BF130))*I34),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ROUND((SUM(BG85:BG130)),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ROUND((SUM(BH85:BH130)),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ROUND((SUM(BI85:BI130)),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2025-109-3-09 - Vnitřní povrchy - omítky, obklady, malby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J85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119</v>
      </c>
      <c r="E60" s="165"/>
      <c r="F60" s="165"/>
      <c r="G60" s="165"/>
      <c r="H60" s="165"/>
      <c r="I60" s="165"/>
      <c r="J60" s="166">
        <f>J86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282</v>
      </c>
      <c r="E61" s="171"/>
      <c r="F61" s="171"/>
      <c r="G61" s="171"/>
      <c r="H61" s="171"/>
      <c r="I61" s="171"/>
      <c r="J61" s="172">
        <f>J87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122</v>
      </c>
      <c r="E62" s="171"/>
      <c r="F62" s="171"/>
      <c r="G62" s="171"/>
      <c r="H62" s="171"/>
      <c r="I62" s="171"/>
      <c r="J62" s="172">
        <f>J90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62"/>
      <c r="C63" s="163"/>
      <c r="D63" s="164" t="s">
        <v>123</v>
      </c>
      <c r="E63" s="165"/>
      <c r="F63" s="165"/>
      <c r="G63" s="165"/>
      <c r="H63" s="165"/>
      <c r="I63" s="165"/>
      <c r="J63" s="166">
        <f>J93</f>
        <v>0</v>
      </c>
      <c r="K63" s="163"/>
      <c r="L63" s="16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68"/>
      <c r="C64" s="169"/>
      <c r="D64" s="170" t="s">
        <v>467</v>
      </c>
      <c r="E64" s="171"/>
      <c r="F64" s="171"/>
      <c r="G64" s="171"/>
      <c r="H64" s="171"/>
      <c r="I64" s="171"/>
      <c r="J64" s="172">
        <f>J94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68"/>
      <c r="C65" s="169"/>
      <c r="D65" s="170" t="s">
        <v>468</v>
      </c>
      <c r="E65" s="171"/>
      <c r="F65" s="171"/>
      <c r="G65" s="171"/>
      <c r="H65" s="171"/>
      <c r="I65" s="171"/>
      <c r="J65" s="172">
        <f>J112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 s="2" customFormat="1" ht="6.96" customHeight="1">
      <c r="A67" s="35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/>
    <row r="69" hidden="1"/>
    <row r="70" hidden="1"/>
    <row r="71" s="2" customFormat="1" ht="6.96" customHeight="1">
      <c r="A71" s="35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24.96" customHeight="1">
      <c r="A72" s="35"/>
      <c r="B72" s="36"/>
      <c r="C72" s="20" t="s">
        <v>125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16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157" t="str">
        <f>E7</f>
        <v>SK Modřany - byt správce</v>
      </c>
      <c r="F75" s="29"/>
      <c r="G75" s="29"/>
      <c r="H75" s="29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112</v>
      </c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6.5" customHeight="1">
      <c r="A77" s="35"/>
      <c r="B77" s="36"/>
      <c r="C77" s="37"/>
      <c r="D77" s="37"/>
      <c r="E77" s="66" t="str">
        <f>E9</f>
        <v>2025-109-3-09 - Vnitřní povrchy - omítky, obklady, malby</v>
      </c>
      <c r="F77" s="37"/>
      <c r="G77" s="37"/>
      <c r="H77" s="37"/>
      <c r="I77" s="37"/>
      <c r="J77" s="37"/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21</v>
      </c>
      <c r="D79" s="37"/>
      <c r="E79" s="37"/>
      <c r="F79" s="24" t="str">
        <f>F12</f>
        <v>Komořanská - 47, Praha 4 - Modřany</v>
      </c>
      <c r="G79" s="37"/>
      <c r="H79" s="37"/>
      <c r="I79" s="29" t="s">
        <v>23</v>
      </c>
      <c r="J79" s="69" t="str">
        <f>IF(J12="","",J12)</f>
        <v>23. 7. 2025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6.96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40.05" customHeight="1">
      <c r="A81" s="35"/>
      <c r="B81" s="36"/>
      <c r="C81" s="29" t="s">
        <v>25</v>
      </c>
      <c r="D81" s="37"/>
      <c r="E81" s="37"/>
      <c r="F81" s="24" t="str">
        <f>E15</f>
        <v>Sportovní klub Modřany,Komořanská 47, Praha 4</v>
      </c>
      <c r="G81" s="37"/>
      <c r="H81" s="37"/>
      <c r="I81" s="29" t="s">
        <v>32</v>
      </c>
      <c r="J81" s="33" t="str">
        <f>E21</f>
        <v>ASLB spol.s.r.o.Fikarova 2157/1, Praha 4</v>
      </c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30</v>
      </c>
      <c r="D82" s="37"/>
      <c r="E82" s="37"/>
      <c r="F82" s="24" t="str">
        <f>IF(E18="","",E18)</f>
        <v>Vyplň údaj</v>
      </c>
      <c r="G82" s="37"/>
      <c r="H82" s="37"/>
      <c r="I82" s="29" t="s">
        <v>36</v>
      </c>
      <c r="J82" s="33" t="str">
        <f>E24</f>
        <v xml:space="preserve"> </v>
      </c>
      <c r="K82" s="37"/>
      <c r="L82" s="13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0.32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3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11" customFormat="1" ht="29.28" customHeight="1">
      <c r="A84" s="174"/>
      <c r="B84" s="175"/>
      <c r="C84" s="176" t="s">
        <v>126</v>
      </c>
      <c r="D84" s="177" t="s">
        <v>59</v>
      </c>
      <c r="E84" s="177" t="s">
        <v>55</v>
      </c>
      <c r="F84" s="177" t="s">
        <v>56</v>
      </c>
      <c r="G84" s="177" t="s">
        <v>127</v>
      </c>
      <c r="H84" s="177" t="s">
        <v>128</v>
      </c>
      <c r="I84" s="177" t="s">
        <v>129</v>
      </c>
      <c r="J84" s="177" t="s">
        <v>117</v>
      </c>
      <c r="K84" s="178" t="s">
        <v>130</v>
      </c>
      <c r="L84" s="179"/>
      <c r="M84" s="89" t="s">
        <v>19</v>
      </c>
      <c r="N84" s="90" t="s">
        <v>44</v>
      </c>
      <c r="O84" s="90" t="s">
        <v>131</v>
      </c>
      <c r="P84" s="90" t="s">
        <v>132</v>
      </c>
      <c r="Q84" s="90" t="s">
        <v>133</v>
      </c>
      <c r="R84" s="90" t="s">
        <v>134</v>
      </c>
      <c r="S84" s="90" t="s">
        <v>135</v>
      </c>
      <c r="T84" s="91" t="s">
        <v>136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35"/>
      <c r="B85" s="36"/>
      <c r="C85" s="96" t="s">
        <v>137</v>
      </c>
      <c r="D85" s="37"/>
      <c r="E85" s="37"/>
      <c r="F85" s="37"/>
      <c r="G85" s="37"/>
      <c r="H85" s="37"/>
      <c r="I85" s="37"/>
      <c r="J85" s="180">
        <f>BK85</f>
        <v>0</v>
      </c>
      <c r="K85" s="37"/>
      <c r="L85" s="41"/>
      <c r="M85" s="92"/>
      <c r="N85" s="181"/>
      <c r="O85" s="93"/>
      <c r="P85" s="182">
        <f>P86+P93</f>
        <v>0</v>
      </c>
      <c r="Q85" s="93"/>
      <c r="R85" s="182">
        <f>R86+R93</f>
        <v>0.52353197149999997</v>
      </c>
      <c r="S85" s="93"/>
      <c r="T85" s="183">
        <f>T86+T93</f>
        <v>0.0021039000000000001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73</v>
      </c>
      <c r="AU85" s="14" t="s">
        <v>118</v>
      </c>
      <c r="BK85" s="184">
        <f>BK86+BK93</f>
        <v>0</v>
      </c>
    </row>
    <row r="86" s="12" customFormat="1" ht="25.92" customHeight="1">
      <c r="A86" s="12"/>
      <c r="B86" s="185"/>
      <c r="C86" s="186"/>
      <c r="D86" s="187" t="s">
        <v>73</v>
      </c>
      <c r="E86" s="188" t="s">
        <v>138</v>
      </c>
      <c r="F86" s="188" t="s">
        <v>139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P87+P90</f>
        <v>0</v>
      </c>
      <c r="Q86" s="193"/>
      <c r="R86" s="194">
        <f>R87+R90</f>
        <v>0.0018077499999999999</v>
      </c>
      <c r="S86" s="193"/>
      <c r="T86" s="195">
        <f>T87+T90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6" t="s">
        <v>82</v>
      </c>
      <c r="AT86" s="197" t="s">
        <v>73</v>
      </c>
      <c r="AU86" s="197" t="s">
        <v>74</v>
      </c>
      <c r="AY86" s="196" t="s">
        <v>140</v>
      </c>
      <c r="BK86" s="198">
        <f>BK87+BK90</f>
        <v>0</v>
      </c>
    </row>
    <row r="87" s="12" customFormat="1" ht="22.8" customHeight="1">
      <c r="A87" s="12"/>
      <c r="B87" s="185"/>
      <c r="C87" s="186"/>
      <c r="D87" s="187" t="s">
        <v>73</v>
      </c>
      <c r="E87" s="199" t="s">
        <v>295</v>
      </c>
      <c r="F87" s="199" t="s">
        <v>296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SUM(P88:P89)</f>
        <v>0</v>
      </c>
      <c r="Q87" s="193"/>
      <c r="R87" s="194">
        <f>SUM(R88:R89)</f>
        <v>0.0018077499999999999</v>
      </c>
      <c r="S87" s="193"/>
      <c r="T87" s="195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82</v>
      </c>
      <c r="AT87" s="197" t="s">
        <v>73</v>
      </c>
      <c r="AU87" s="197" t="s">
        <v>82</v>
      </c>
      <c r="AY87" s="196" t="s">
        <v>140</v>
      </c>
      <c r="BK87" s="198">
        <f>SUM(BK88:BK89)</f>
        <v>0</v>
      </c>
    </row>
    <row r="88" s="2" customFormat="1" ht="24.15" customHeight="1">
      <c r="A88" s="35"/>
      <c r="B88" s="36"/>
      <c r="C88" s="201" t="s">
        <v>82</v>
      </c>
      <c r="D88" s="201" t="s">
        <v>144</v>
      </c>
      <c r="E88" s="202" t="s">
        <v>469</v>
      </c>
      <c r="F88" s="203" t="s">
        <v>470</v>
      </c>
      <c r="G88" s="204" t="s">
        <v>175</v>
      </c>
      <c r="H88" s="205">
        <v>51.649999999999999</v>
      </c>
      <c r="I88" s="206"/>
      <c r="J88" s="207">
        <f>ROUND(I88*H88,2)</f>
        <v>0</v>
      </c>
      <c r="K88" s="203" t="s">
        <v>188</v>
      </c>
      <c r="L88" s="41"/>
      <c r="M88" s="208" t="s">
        <v>19</v>
      </c>
      <c r="N88" s="209" t="s">
        <v>46</v>
      </c>
      <c r="O88" s="81"/>
      <c r="P88" s="210">
        <f>O88*H88</f>
        <v>0</v>
      </c>
      <c r="Q88" s="210">
        <v>3.4999999999999997E-05</v>
      </c>
      <c r="R88" s="210">
        <f>Q88*H88</f>
        <v>0.0018077499999999999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148</v>
      </c>
      <c r="AT88" s="212" t="s">
        <v>144</v>
      </c>
      <c r="AU88" s="212" t="s">
        <v>149</v>
      </c>
      <c r="AY88" s="14" t="s">
        <v>140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149</v>
      </c>
      <c r="BK88" s="213">
        <f>ROUND(I88*H88,2)</f>
        <v>0</v>
      </c>
      <c r="BL88" s="14" t="s">
        <v>148</v>
      </c>
      <c r="BM88" s="212" t="s">
        <v>471</v>
      </c>
    </row>
    <row r="89" s="2" customFormat="1">
      <c r="A89" s="35"/>
      <c r="B89" s="36"/>
      <c r="C89" s="37"/>
      <c r="D89" s="224" t="s">
        <v>182</v>
      </c>
      <c r="E89" s="37"/>
      <c r="F89" s="225" t="s">
        <v>472</v>
      </c>
      <c r="G89" s="37"/>
      <c r="H89" s="37"/>
      <c r="I89" s="226"/>
      <c r="J89" s="37"/>
      <c r="K89" s="37"/>
      <c r="L89" s="41"/>
      <c r="M89" s="227"/>
      <c r="N89" s="228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182</v>
      </c>
      <c r="AU89" s="14" t="s">
        <v>149</v>
      </c>
    </row>
    <row r="90" s="12" customFormat="1" ht="22.8" customHeight="1">
      <c r="A90" s="12"/>
      <c r="B90" s="185"/>
      <c r="C90" s="186"/>
      <c r="D90" s="187" t="s">
        <v>73</v>
      </c>
      <c r="E90" s="199" t="s">
        <v>198</v>
      </c>
      <c r="F90" s="199" t="s">
        <v>199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SUM(P91:P92)</f>
        <v>0</v>
      </c>
      <c r="Q90" s="193"/>
      <c r="R90" s="194">
        <f>SUM(R91:R92)</f>
        <v>0</v>
      </c>
      <c r="S90" s="193"/>
      <c r="T90" s="195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82</v>
      </c>
      <c r="AT90" s="197" t="s">
        <v>73</v>
      </c>
      <c r="AU90" s="197" t="s">
        <v>82</v>
      </c>
      <c r="AY90" s="196" t="s">
        <v>140</v>
      </c>
      <c r="BK90" s="198">
        <f>SUM(BK91:BK92)</f>
        <v>0</v>
      </c>
    </row>
    <row r="91" s="2" customFormat="1" ht="33" customHeight="1">
      <c r="A91" s="35"/>
      <c r="B91" s="36"/>
      <c r="C91" s="201" t="s">
        <v>149</v>
      </c>
      <c r="D91" s="201" t="s">
        <v>144</v>
      </c>
      <c r="E91" s="202" t="s">
        <v>301</v>
      </c>
      <c r="F91" s="203" t="s">
        <v>302</v>
      </c>
      <c r="G91" s="204" t="s">
        <v>187</v>
      </c>
      <c r="H91" s="205">
        <v>0.002</v>
      </c>
      <c r="I91" s="206"/>
      <c r="J91" s="207">
        <f>ROUND(I91*H91,2)</f>
        <v>0</v>
      </c>
      <c r="K91" s="203" t="s">
        <v>188</v>
      </c>
      <c r="L91" s="41"/>
      <c r="M91" s="208" t="s">
        <v>19</v>
      </c>
      <c r="N91" s="209" t="s">
        <v>46</v>
      </c>
      <c r="O91" s="81"/>
      <c r="P91" s="210">
        <f>O91*H91</f>
        <v>0</v>
      </c>
      <c r="Q91" s="210">
        <v>0</v>
      </c>
      <c r="R91" s="210">
        <f>Q91*H91</f>
        <v>0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148</v>
      </c>
      <c r="AT91" s="212" t="s">
        <v>144</v>
      </c>
      <c r="AU91" s="212" t="s">
        <v>149</v>
      </c>
      <c r="AY91" s="14" t="s">
        <v>140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149</v>
      </c>
      <c r="BK91" s="213">
        <f>ROUND(I91*H91,2)</f>
        <v>0</v>
      </c>
      <c r="BL91" s="14" t="s">
        <v>148</v>
      </c>
      <c r="BM91" s="212" t="s">
        <v>473</v>
      </c>
    </row>
    <row r="92" s="2" customFormat="1">
      <c r="A92" s="35"/>
      <c r="B92" s="36"/>
      <c r="C92" s="37"/>
      <c r="D92" s="224" t="s">
        <v>182</v>
      </c>
      <c r="E92" s="37"/>
      <c r="F92" s="225" t="s">
        <v>304</v>
      </c>
      <c r="G92" s="37"/>
      <c r="H92" s="37"/>
      <c r="I92" s="226"/>
      <c r="J92" s="37"/>
      <c r="K92" s="37"/>
      <c r="L92" s="41"/>
      <c r="M92" s="227"/>
      <c r="N92" s="22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182</v>
      </c>
      <c r="AU92" s="14" t="s">
        <v>149</v>
      </c>
    </row>
    <row r="93" s="12" customFormat="1" ht="25.92" customHeight="1">
      <c r="A93" s="12"/>
      <c r="B93" s="185"/>
      <c r="C93" s="186"/>
      <c r="D93" s="187" t="s">
        <v>73</v>
      </c>
      <c r="E93" s="188" t="s">
        <v>205</v>
      </c>
      <c r="F93" s="188" t="s">
        <v>206</v>
      </c>
      <c r="G93" s="186"/>
      <c r="H93" s="186"/>
      <c r="I93" s="189"/>
      <c r="J93" s="190">
        <f>BK93</f>
        <v>0</v>
      </c>
      <c r="K93" s="186"/>
      <c r="L93" s="191"/>
      <c r="M93" s="192"/>
      <c r="N93" s="193"/>
      <c r="O93" s="193"/>
      <c r="P93" s="194">
        <f>P94+P112</f>
        <v>0</v>
      </c>
      <c r="Q93" s="193"/>
      <c r="R93" s="194">
        <f>R94+R112</f>
        <v>0.52172422149999997</v>
      </c>
      <c r="S93" s="193"/>
      <c r="T93" s="195">
        <f>T94+T112</f>
        <v>0.0021039000000000001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6" t="s">
        <v>149</v>
      </c>
      <c r="AT93" s="197" t="s">
        <v>73</v>
      </c>
      <c r="AU93" s="197" t="s">
        <v>74</v>
      </c>
      <c r="AY93" s="196" t="s">
        <v>140</v>
      </c>
      <c r="BK93" s="198">
        <f>BK94+BK112</f>
        <v>0</v>
      </c>
    </row>
    <row r="94" s="12" customFormat="1" ht="22.8" customHeight="1">
      <c r="A94" s="12"/>
      <c r="B94" s="185"/>
      <c r="C94" s="186"/>
      <c r="D94" s="187" t="s">
        <v>73</v>
      </c>
      <c r="E94" s="199" t="s">
        <v>474</v>
      </c>
      <c r="F94" s="199" t="s">
        <v>475</v>
      </c>
      <c r="G94" s="186"/>
      <c r="H94" s="186"/>
      <c r="I94" s="189"/>
      <c r="J94" s="200">
        <f>BK94</f>
        <v>0</v>
      </c>
      <c r="K94" s="186"/>
      <c r="L94" s="191"/>
      <c r="M94" s="192"/>
      <c r="N94" s="193"/>
      <c r="O94" s="193"/>
      <c r="P94" s="194">
        <f>SUM(P95:P111)</f>
        <v>0</v>
      </c>
      <c r="Q94" s="193"/>
      <c r="R94" s="194">
        <f>SUM(R95:R111)</f>
        <v>0.46103343299999999</v>
      </c>
      <c r="S94" s="193"/>
      <c r="T94" s="195">
        <f>SUM(T95:T111)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6" t="s">
        <v>149</v>
      </c>
      <c r="AT94" s="197" t="s">
        <v>73</v>
      </c>
      <c r="AU94" s="197" t="s">
        <v>82</v>
      </c>
      <c r="AY94" s="196" t="s">
        <v>140</v>
      </c>
      <c r="BK94" s="198">
        <f>SUM(BK95:BK111)</f>
        <v>0</v>
      </c>
    </row>
    <row r="95" s="2" customFormat="1" ht="16.5" customHeight="1">
      <c r="A95" s="35"/>
      <c r="B95" s="36"/>
      <c r="C95" s="201" t="s">
        <v>261</v>
      </c>
      <c r="D95" s="201" t="s">
        <v>144</v>
      </c>
      <c r="E95" s="202" t="s">
        <v>476</v>
      </c>
      <c r="F95" s="203" t="s">
        <v>477</v>
      </c>
      <c r="G95" s="204" t="s">
        <v>175</v>
      </c>
      <c r="H95" s="205">
        <v>5.1449999999999996</v>
      </c>
      <c r="I95" s="206"/>
      <c r="J95" s="207">
        <f>ROUND(I95*H95,2)</f>
        <v>0</v>
      </c>
      <c r="K95" s="203" t="s">
        <v>188</v>
      </c>
      <c r="L95" s="41"/>
      <c r="M95" s="208" t="s">
        <v>19</v>
      </c>
      <c r="N95" s="209" t="s">
        <v>46</v>
      </c>
      <c r="O95" s="81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156</v>
      </c>
      <c r="AT95" s="212" t="s">
        <v>144</v>
      </c>
      <c r="AU95" s="212" t="s">
        <v>149</v>
      </c>
      <c r="AY95" s="14" t="s">
        <v>140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149</v>
      </c>
      <c r="BK95" s="213">
        <f>ROUND(I95*H95,2)</f>
        <v>0</v>
      </c>
      <c r="BL95" s="14" t="s">
        <v>156</v>
      </c>
      <c r="BM95" s="212" t="s">
        <v>478</v>
      </c>
    </row>
    <row r="96" s="2" customFormat="1">
      <c r="A96" s="35"/>
      <c r="B96" s="36"/>
      <c r="C96" s="37"/>
      <c r="D96" s="224" t="s">
        <v>182</v>
      </c>
      <c r="E96" s="37"/>
      <c r="F96" s="225" t="s">
        <v>479</v>
      </c>
      <c r="G96" s="37"/>
      <c r="H96" s="37"/>
      <c r="I96" s="226"/>
      <c r="J96" s="37"/>
      <c r="K96" s="37"/>
      <c r="L96" s="41"/>
      <c r="M96" s="227"/>
      <c r="N96" s="228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182</v>
      </c>
      <c r="AU96" s="14" t="s">
        <v>149</v>
      </c>
    </row>
    <row r="97" s="2" customFormat="1" ht="16.5" customHeight="1">
      <c r="A97" s="35"/>
      <c r="B97" s="36"/>
      <c r="C97" s="201" t="s">
        <v>148</v>
      </c>
      <c r="D97" s="201" t="s">
        <v>144</v>
      </c>
      <c r="E97" s="202" t="s">
        <v>480</v>
      </c>
      <c r="F97" s="203" t="s">
        <v>481</v>
      </c>
      <c r="G97" s="204" t="s">
        <v>175</v>
      </c>
      <c r="H97" s="205">
        <v>5.1449999999999996</v>
      </c>
      <c r="I97" s="206"/>
      <c r="J97" s="207">
        <f>ROUND(I97*H97,2)</f>
        <v>0</v>
      </c>
      <c r="K97" s="203" t="s">
        <v>188</v>
      </c>
      <c r="L97" s="41"/>
      <c r="M97" s="208" t="s">
        <v>19</v>
      </c>
      <c r="N97" s="209" t="s">
        <v>46</v>
      </c>
      <c r="O97" s="81"/>
      <c r="P97" s="210">
        <f>O97*H97</f>
        <v>0</v>
      </c>
      <c r="Q97" s="210">
        <v>0.00029999999999999997</v>
      </c>
      <c r="R97" s="210">
        <f>Q97*H97</f>
        <v>0.0015434999999999997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156</v>
      </c>
      <c r="AT97" s="212" t="s">
        <v>144</v>
      </c>
      <c r="AU97" s="212" t="s">
        <v>149</v>
      </c>
      <c r="AY97" s="14" t="s">
        <v>140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149</v>
      </c>
      <c r="BK97" s="213">
        <f>ROUND(I97*H97,2)</f>
        <v>0</v>
      </c>
      <c r="BL97" s="14" t="s">
        <v>156</v>
      </c>
      <c r="BM97" s="212" t="s">
        <v>482</v>
      </c>
    </row>
    <row r="98" s="2" customFormat="1">
      <c r="A98" s="35"/>
      <c r="B98" s="36"/>
      <c r="C98" s="37"/>
      <c r="D98" s="224" t="s">
        <v>182</v>
      </c>
      <c r="E98" s="37"/>
      <c r="F98" s="225" t="s">
        <v>483</v>
      </c>
      <c r="G98" s="37"/>
      <c r="H98" s="37"/>
      <c r="I98" s="226"/>
      <c r="J98" s="37"/>
      <c r="K98" s="37"/>
      <c r="L98" s="41"/>
      <c r="M98" s="227"/>
      <c r="N98" s="228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182</v>
      </c>
      <c r="AU98" s="14" t="s">
        <v>149</v>
      </c>
    </row>
    <row r="99" s="2" customFormat="1" ht="16.5" customHeight="1">
      <c r="A99" s="35"/>
      <c r="B99" s="36"/>
      <c r="C99" s="201" t="s">
        <v>270</v>
      </c>
      <c r="D99" s="201" t="s">
        <v>144</v>
      </c>
      <c r="E99" s="202" t="s">
        <v>484</v>
      </c>
      <c r="F99" s="203" t="s">
        <v>485</v>
      </c>
      <c r="G99" s="204" t="s">
        <v>175</v>
      </c>
      <c r="H99" s="205">
        <v>15.351000000000001</v>
      </c>
      <c r="I99" s="206"/>
      <c r="J99" s="207">
        <f>ROUND(I99*H99,2)</f>
        <v>0</v>
      </c>
      <c r="K99" s="203" t="s">
        <v>188</v>
      </c>
      <c r="L99" s="41"/>
      <c r="M99" s="208" t="s">
        <v>19</v>
      </c>
      <c r="N99" s="209" t="s">
        <v>46</v>
      </c>
      <c r="O99" s="81"/>
      <c r="P99" s="210">
        <f>O99*H99</f>
        <v>0</v>
      </c>
      <c r="Q99" s="210">
        <v>0.0015</v>
      </c>
      <c r="R99" s="210">
        <f>Q99*H99</f>
        <v>0.023026500000000002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156</v>
      </c>
      <c r="AT99" s="212" t="s">
        <v>144</v>
      </c>
      <c r="AU99" s="212" t="s">
        <v>149</v>
      </c>
      <c r="AY99" s="14" t="s">
        <v>140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149</v>
      </c>
      <c r="BK99" s="213">
        <f>ROUND(I99*H99,2)</f>
        <v>0</v>
      </c>
      <c r="BL99" s="14" t="s">
        <v>156</v>
      </c>
      <c r="BM99" s="212" t="s">
        <v>486</v>
      </c>
    </row>
    <row r="100" s="2" customFormat="1">
      <c r="A100" s="35"/>
      <c r="B100" s="36"/>
      <c r="C100" s="37"/>
      <c r="D100" s="224" t="s">
        <v>182</v>
      </c>
      <c r="E100" s="37"/>
      <c r="F100" s="225" t="s">
        <v>487</v>
      </c>
      <c r="G100" s="37"/>
      <c r="H100" s="37"/>
      <c r="I100" s="226"/>
      <c r="J100" s="37"/>
      <c r="K100" s="37"/>
      <c r="L100" s="41"/>
      <c r="M100" s="227"/>
      <c r="N100" s="228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182</v>
      </c>
      <c r="AU100" s="14" t="s">
        <v>149</v>
      </c>
    </row>
    <row r="101" s="2" customFormat="1" ht="21.75" customHeight="1">
      <c r="A101" s="35"/>
      <c r="B101" s="36"/>
      <c r="C101" s="201" t="s">
        <v>272</v>
      </c>
      <c r="D101" s="201" t="s">
        <v>144</v>
      </c>
      <c r="E101" s="202" t="s">
        <v>488</v>
      </c>
      <c r="F101" s="203" t="s">
        <v>489</v>
      </c>
      <c r="G101" s="204" t="s">
        <v>175</v>
      </c>
      <c r="H101" s="205">
        <v>5.1449999999999996</v>
      </c>
      <c r="I101" s="206"/>
      <c r="J101" s="207">
        <f>ROUND(I101*H101,2)</f>
        <v>0</v>
      </c>
      <c r="K101" s="203" t="s">
        <v>188</v>
      </c>
      <c r="L101" s="41"/>
      <c r="M101" s="208" t="s">
        <v>19</v>
      </c>
      <c r="N101" s="209" t="s">
        <v>46</v>
      </c>
      <c r="O101" s="81"/>
      <c r="P101" s="210">
        <f>O101*H101</f>
        <v>0</v>
      </c>
      <c r="Q101" s="210">
        <v>0.0044999999999999997</v>
      </c>
      <c r="R101" s="210">
        <f>Q101*H101</f>
        <v>0.023152499999999996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156</v>
      </c>
      <c r="AT101" s="212" t="s">
        <v>144</v>
      </c>
      <c r="AU101" s="212" t="s">
        <v>149</v>
      </c>
      <c r="AY101" s="14" t="s">
        <v>140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149</v>
      </c>
      <c r="BK101" s="213">
        <f>ROUND(I101*H101,2)</f>
        <v>0</v>
      </c>
      <c r="BL101" s="14" t="s">
        <v>156</v>
      </c>
      <c r="BM101" s="212" t="s">
        <v>490</v>
      </c>
    </row>
    <row r="102" s="2" customFormat="1">
      <c r="A102" s="35"/>
      <c r="B102" s="36"/>
      <c r="C102" s="37"/>
      <c r="D102" s="224" t="s">
        <v>182</v>
      </c>
      <c r="E102" s="37"/>
      <c r="F102" s="225" t="s">
        <v>491</v>
      </c>
      <c r="G102" s="37"/>
      <c r="H102" s="37"/>
      <c r="I102" s="226"/>
      <c r="J102" s="37"/>
      <c r="K102" s="37"/>
      <c r="L102" s="41"/>
      <c r="M102" s="227"/>
      <c r="N102" s="228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182</v>
      </c>
      <c r="AU102" s="14" t="s">
        <v>149</v>
      </c>
    </row>
    <row r="103" s="2" customFormat="1" ht="21.75" customHeight="1">
      <c r="A103" s="35"/>
      <c r="B103" s="36"/>
      <c r="C103" s="201" t="s">
        <v>277</v>
      </c>
      <c r="D103" s="201" t="s">
        <v>144</v>
      </c>
      <c r="E103" s="202" t="s">
        <v>492</v>
      </c>
      <c r="F103" s="203" t="s">
        <v>493</v>
      </c>
      <c r="G103" s="204" t="s">
        <v>175</v>
      </c>
      <c r="H103" s="205">
        <v>15.351000000000001</v>
      </c>
      <c r="I103" s="206"/>
      <c r="J103" s="207">
        <f>ROUND(I103*H103,2)</f>
        <v>0</v>
      </c>
      <c r="K103" s="203" t="s">
        <v>188</v>
      </c>
      <c r="L103" s="41"/>
      <c r="M103" s="208" t="s">
        <v>19</v>
      </c>
      <c r="N103" s="209" t="s">
        <v>46</v>
      </c>
      <c r="O103" s="81"/>
      <c r="P103" s="210">
        <f>O103*H103</f>
        <v>0</v>
      </c>
      <c r="Q103" s="210">
        <v>0.007548</v>
      </c>
      <c r="R103" s="210">
        <f>Q103*H103</f>
        <v>0.11586934800000001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156</v>
      </c>
      <c r="AT103" s="212" t="s">
        <v>144</v>
      </c>
      <c r="AU103" s="212" t="s">
        <v>149</v>
      </c>
      <c r="AY103" s="14" t="s">
        <v>140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149</v>
      </c>
      <c r="BK103" s="213">
        <f>ROUND(I103*H103,2)</f>
        <v>0</v>
      </c>
      <c r="BL103" s="14" t="s">
        <v>156</v>
      </c>
      <c r="BM103" s="212" t="s">
        <v>494</v>
      </c>
    </row>
    <row r="104" s="2" customFormat="1">
      <c r="A104" s="35"/>
      <c r="B104" s="36"/>
      <c r="C104" s="37"/>
      <c r="D104" s="224" t="s">
        <v>182</v>
      </c>
      <c r="E104" s="37"/>
      <c r="F104" s="225" t="s">
        <v>495</v>
      </c>
      <c r="G104" s="37"/>
      <c r="H104" s="37"/>
      <c r="I104" s="226"/>
      <c r="J104" s="37"/>
      <c r="K104" s="37"/>
      <c r="L104" s="41"/>
      <c r="M104" s="227"/>
      <c r="N104" s="228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182</v>
      </c>
      <c r="AU104" s="14" t="s">
        <v>149</v>
      </c>
    </row>
    <row r="105" s="2" customFormat="1" ht="16.5" customHeight="1">
      <c r="A105" s="35"/>
      <c r="B105" s="36"/>
      <c r="C105" s="214" t="s">
        <v>143</v>
      </c>
      <c r="D105" s="214" t="s">
        <v>152</v>
      </c>
      <c r="E105" s="215" t="s">
        <v>496</v>
      </c>
      <c r="F105" s="216" t="s">
        <v>497</v>
      </c>
      <c r="G105" s="217" t="s">
        <v>175</v>
      </c>
      <c r="H105" s="218">
        <v>16.119</v>
      </c>
      <c r="I105" s="219"/>
      <c r="J105" s="220">
        <f>ROUND(I105*H105,2)</f>
        <v>0</v>
      </c>
      <c r="K105" s="216" t="s">
        <v>188</v>
      </c>
      <c r="L105" s="221"/>
      <c r="M105" s="222" t="s">
        <v>19</v>
      </c>
      <c r="N105" s="223" t="s">
        <v>46</v>
      </c>
      <c r="O105" s="81"/>
      <c r="P105" s="210">
        <f>O105*H105</f>
        <v>0</v>
      </c>
      <c r="Q105" s="210">
        <v>0.018409999999999999</v>
      </c>
      <c r="R105" s="210">
        <f>Q105*H105</f>
        <v>0.29675078999999999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230</v>
      </c>
      <c r="AT105" s="212" t="s">
        <v>152</v>
      </c>
      <c r="AU105" s="212" t="s">
        <v>149</v>
      </c>
      <c r="AY105" s="14" t="s">
        <v>140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149</v>
      </c>
      <c r="BK105" s="213">
        <f>ROUND(I105*H105,2)</f>
        <v>0</v>
      </c>
      <c r="BL105" s="14" t="s">
        <v>156</v>
      </c>
      <c r="BM105" s="212" t="s">
        <v>498</v>
      </c>
    </row>
    <row r="106" s="2" customFormat="1" ht="24.15" customHeight="1">
      <c r="A106" s="35"/>
      <c r="B106" s="36"/>
      <c r="C106" s="201" t="s">
        <v>151</v>
      </c>
      <c r="D106" s="201" t="s">
        <v>144</v>
      </c>
      <c r="E106" s="202" t="s">
        <v>499</v>
      </c>
      <c r="F106" s="203" t="s">
        <v>500</v>
      </c>
      <c r="G106" s="204" t="s">
        <v>175</v>
      </c>
      <c r="H106" s="205">
        <v>5.1449999999999996</v>
      </c>
      <c r="I106" s="206"/>
      <c r="J106" s="207">
        <f>ROUND(I106*H106,2)</f>
        <v>0</v>
      </c>
      <c r="K106" s="203" t="s">
        <v>188</v>
      </c>
      <c r="L106" s="41"/>
      <c r="M106" s="208" t="s">
        <v>19</v>
      </c>
      <c r="N106" s="209" t="s">
        <v>46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156</v>
      </c>
      <c r="AT106" s="212" t="s">
        <v>144</v>
      </c>
      <c r="AU106" s="212" t="s">
        <v>149</v>
      </c>
      <c r="AY106" s="14" t="s">
        <v>140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149</v>
      </c>
      <c r="BK106" s="213">
        <f>ROUND(I106*H106,2)</f>
        <v>0</v>
      </c>
      <c r="BL106" s="14" t="s">
        <v>156</v>
      </c>
      <c r="BM106" s="212" t="s">
        <v>501</v>
      </c>
    </row>
    <row r="107" s="2" customFormat="1">
      <c r="A107" s="35"/>
      <c r="B107" s="36"/>
      <c r="C107" s="37"/>
      <c r="D107" s="224" t="s">
        <v>182</v>
      </c>
      <c r="E107" s="37"/>
      <c r="F107" s="225" t="s">
        <v>502</v>
      </c>
      <c r="G107" s="37"/>
      <c r="H107" s="37"/>
      <c r="I107" s="226"/>
      <c r="J107" s="37"/>
      <c r="K107" s="37"/>
      <c r="L107" s="41"/>
      <c r="M107" s="227"/>
      <c r="N107" s="228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182</v>
      </c>
      <c r="AU107" s="14" t="s">
        <v>149</v>
      </c>
    </row>
    <row r="108" s="2" customFormat="1" ht="16.5" customHeight="1">
      <c r="A108" s="35"/>
      <c r="B108" s="36"/>
      <c r="C108" s="201" t="s">
        <v>394</v>
      </c>
      <c r="D108" s="201" t="s">
        <v>144</v>
      </c>
      <c r="E108" s="202" t="s">
        <v>503</v>
      </c>
      <c r="F108" s="203" t="s">
        <v>504</v>
      </c>
      <c r="G108" s="204" t="s">
        <v>175</v>
      </c>
      <c r="H108" s="205">
        <v>15.351000000000001</v>
      </c>
      <c r="I108" s="206"/>
      <c r="J108" s="207">
        <f>ROUND(I108*H108,2)</f>
        <v>0</v>
      </c>
      <c r="K108" s="203" t="s">
        <v>188</v>
      </c>
      <c r="L108" s="41"/>
      <c r="M108" s="208" t="s">
        <v>19</v>
      </c>
      <c r="N108" s="209" t="s">
        <v>46</v>
      </c>
      <c r="O108" s="81"/>
      <c r="P108" s="210">
        <f>O108*H108</f>
        <v>0</v>
      </c>
      <c r="Q108" s="210">
        <v>4.5000000000000003E-05</v>
      </c>
      <c r="R108" s="210">
        <f>Q108*H108</f>
        <v>0.00069079500000000012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156</v>
      </c>
      <c r="AT108" s="212" t="s">
        <v>144</v>
      </c>
      <c r="AU108" s="212" t="s">
        <v>149</v>
      </c>
      <c r="AY108" s="14" t="s">
        <v>140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149</v>
      </c>
      <c r="BK108" s="213">
        <f>ROUND(I108*H108,2)</f>
        <v>0</v>
      </c>
      <c r="BL108" s="14" t="s">
        <v>156</v>
      </c>
      <c r="BM108" s="212" t="s">
        <v>505</v>
      </c>
    </row>
    <row r="109" s="2" customFormat="1">
      <c r="A109" s="35"/>
      <c r="B109" s="36"/>
      <c r="C109" s="37"/>
      <c r="D109" s="224" t="s">
        <v>182</v>
      </c>
      <c r="E109" s="37"/>
      <c r="F109" s="225" t="s">
        <v>506</v>
      </c>
      <c r="G109" s="37"/>
      <c r="H109" s="37"/>
      <c r="I109" s="226"/>
      <c r="J109" s="37"/>
      <c r="K109" s="37"/>
      <c r="L109" s="41"/>
      <c r="M109" s="227"/>
      <c r="N109" s="228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182</v>
      </c>
      <c r="AU109" s="14" t="s">
        <v>149</v>
      </c>
    </row>
    <row r="110" s="2" customFormat="1" ht="24.15" customHeight="1">
      <c r="A110" s="35"/>
      <c r="B110" s="36"/>
      <c r="C110" s="201" t="s">
        <v>398</v>
      </c>
      <c r="D110" s="201" t="s">
        <v>144</v>
      </c>
      <c r="E110" s="202" t="s">
        <v>507</v>
      </c>
      <c r="F110" s="203" t="s">
        <v>508</v>
      </c>
      <c r="G110" s="204" t="s">
        <v>187</v>
      </c>
      <c r="H110" s="205">
        <v>0.46100000000000002</v>
      </c>
      <c r="I110" s="206"/>
      <c r="J110" s="207">
        <f>ROUND(I110*H110,2)</f>
        <v>0</v>
      </c>
      <c r="K110" s="203" t="s">
        <v>188</v>
      </c>
      <c r="L110" s="41"/>
      <c r="M110" s="208" t="s">
        <v>19</v>
      </c>
      <c r="N110" s="209" t="s">
        <v>46</v>
      </c>
      <c r="O110" s="81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156</v>
      </c>
      <c r="AT110" s="212" t="s">
        <v>144</v>
      </c>
      <c r="AU110" s="212" t="s">
        <v>149</v>
      </c>
      <c r="AY110" s="14" t="s">
        <v>140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149</v>
      </c>
      <c r="BK110" s="213">
        <f>ROUND(I110*H110,2)</f>
        <v>0</v>
      </c>
      <c r="BL110" s="14" t="s">
        <v>156</v>
      </c>
      <c r="BM110" s="212" t="s">
        <v>509</v>
      </c>
    </row>
    <row r="111" s="2" customFormat="1">
      <c r="A111" s="35"/>
      <c r="B111" s="36"/>
      <c r="C111" s="37"/>
      <c r="D111" s="224" t="s">
        <v>182</v>
      </c>
      <c r="E111" s="37"/>
      <c r="F111" s="225" t="s">
        <v>510</v>
      </c>
      <c r="G111" s="37"/>
      <c r="H111" s="37"/>
      <c r="I111" s="226"/>
      <c r="J111" s="37"/>
      <c r="K111" s="37"/>
      <c r="L111" s="41"/>
      <c r="M111" s="227"/>
      <c r="N111" s="228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182</v>
      </c>
      <c r="AU111" s="14" t="s">
        <v>149</v>
      </c>
    </row>
    <row r="112" s="12" customFormat="1" ht="22.8" customHeight="1">
      <c r="A112" s="12"/>
      <c r="B112" s="185"/>
      <c r="C112" s="186"/>
      <c r="D112" s="187" t="s">
        <v>73</v>
      </c>
      <c r="E112" s="199" t="s">
        <v>511</v>
      </c>
      <c r="F112" s="199" t="s">
        <v>512</v>
      </c>
      <c r="G112" s="186"/>
      <c r="H112" s="186"/>
      <c r="I112" s="189"/>
      <c r="J112" s="200">
        <f>BK112</f>
        <v>0</v>
      </c>
      <c r="K112" s="186"/>
      <c r="L112" s="191"/>
      <c r="M112" s="192"/>
      <c r="N112" s="193"/>
      <c r="O112" s="193"/>
      <c r="P112" s="194">
        <f>SUM(P113:P130)</f>
        <v>0</v>
      </c>
      <c r="Q112" s="193"/>
      <c r="R112" s="194">
        <f>SUM(R113:R130)</f>
        <v>0.060690788499999995</v>
      </c>
      <c r="S112" s="193"/>
      <c r="T112" s="195">
        <f>SUM(T113:T130)</f>
        <v>0.0021039000000000001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6" t="s">
        <v>149</v>
      </c>
      <c r="AT112" s="197" t="s">
        <v>73</v>
      </c>
      <c r="AU112" s="197" t="s">
        <v>82</v>
      </c>
      <c r="AY112" s="196" t="s">
        <v>140</v>
      </c>
      <c r="BK112" s="198">
        <f>SUM(BK113:BK130)</f>
        <v>0</v>
      </c>
    </row>
    <row r="113" s="2" customFormat="1" ht="16.5" customHeight="1">
      <c r="A113" s="35"/>
      <c r="B113" s="36"/>
      <c r="C113" s="201" t="s">
        <v>8</v>
      </c>
      <c r="D113" s="201" t="s">
        <v>144</v>
      </c>
      <c r="E113" s="202" t="s">
        <v>513</v>
      </c>
      <c r="F113" s="203" t="s">
        <v>514</v>
      </c>
      <c r="G113" s="204" t="s">
        <v>175</v>
      </c>
      <c r="H113" s="205">
        <v>5.1449999999999996</v>
      </c>
      <c r="I113" s="206"/>
      <c r="J113" s="207">
        <f>ROUND(I113*H113,2)</f>
        <v>0</v>
      </c>
      <c r="K113" s="203" t="s">
        <v>188</v>
      </c>
      <c r="L113" s="41"/>
      <c r="M113" s="208" t="s">
        <v>19</v>
      </c>
      <c r="N113" s="209" t="s">
        <v>46</v>
      </c>
      <c r="O113" s="8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156</v>
      </c>
      <c r="AT113" s="212" t="s">
        <v>144</v>
      </c>
      <c r="AU113" s="212" t="s">
        <v>149</v>
      </c>
      <c r="AY113" s="14" t="s">
        <v>140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149</v>
      </c>
      <c r="BK113" s="213">
        <f>ROUND(I113*H113,2)</f>
        <v>0</v>
      </c>
      <c r="BL113" s="14" t="s">
        <v>156</v>
      </c>
      <c r="BM113" s="212" t="s">
        <v>515</v>
      </c>
    </row>
    <row r="114" s="2" customFormat="1">
      <c r="A114" s="35"/>
      <c r="B114" s="36"/>
      <c r="C114" s="37"/>
      <c r="D114" s="224" t="s">
        <v>182</v>
      </c>
      <c r="E114" s="37"/>
      <c r="F114" s="225" t="s">
        <v>516</v>
      </c>
      <c r="G114" s="37"/>
      <c r="H114" s="37"/>
      <c r="I114" s="226"/>
      <c r="J114" s="37"/>
      <c r="K114" s="37"/>
      <c r="L114" s="41"/>
      <c r="M114" s="227"/>
      <c r="N114" s="228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182</v>
      </c>
      <c r="AU114" s="14" t="s">
        <v>149</v>
      </c>
    </row>
    <row r="115" s="2" customFormat="1" ht="16.5" customHeight="1">
      <c r="A115" s="35"/>
      <c r="B115" s="36"/>
      <c r="C115" s="201" t="s">
        <v>327</v>
      </c>
      <c r="D115" s="201" t="s">
        <v>144</v>
      </c>
      <c r="E115" s="202" t="s">
        <v>517</v>
      </c>
      <c r="F115" s="203" t="s">
        <v>518</v>
      </c>
      <c r="G115" s="204" t="s">
        <v>175</v>
      </c>
      <c r="H115" s="205">
        <v>51.649999999999999</v>
      </c>
      <c r="I115" s="206"/>
      <c r="J115" s="207">
        <f>ROUND(I115*H115,2)</f>
        <v>0</v>
      </c>
      <c r="K115" s="203" t="s">
        <v>188</v>
      </c>
      <c r="L115" s="41"/>
      <c r="M115" s="208" t="s">
        <v>19</v>
      </c>
      <c r="N115" s="209" t="s">
        <v>46</v>
      </c>
      <c r="O115" s="81"/>
      <c r="P115" s="210">
        <f>O115*H115</f>
        <v>0</v>
      </c>
      <c r="Q115" s="210">
        <v>0</v>
      </c>
      <c r="R115" s="210">
        <f>Q115*H115</f>
        <v>0</v>
      </c>
      <c r="S115" s="210">
        <v>3.0000000000000001E-05</v>
      </c>
      <c r="T115" s="211">
        <f>S115*H115</f>
        <v>0.0015495000000000001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156</v>
      </c>
      <c r="AT115" s="212" t="s">
        <v>144</v>
      </c>
      <c r="AU115" s="212" t="s">
        <v>149</v>
      </c>
      <c r="AY115" s="14" t="s">
        <v>140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149</v>
      </c>
      <c r="BK115" s="213">
        <f>ROUND(I115*H115,2)</f>
        <v>0</v>
      </c>
      <c r="BL115" s="14" t="s">
        <v>156</v>
      </c>
      <c r="BM115" s="212" t="s">
        <v>519</v>
      </c>
    </row>
    <row r="116" s="2" customFormat="1">
      <c r="A116" s="35"/>
      <c r="B116" s="36"/>
      <c r="C116" s="37"/>
      <c r="D116" s="224" t="s">
        <v>182</v>
      </c>
      <c r="E116" s="37"/>
      <c r="F116" s="225" t="s">
        <v>520</v>
      </c>
      <c r="G116" s="37"/>
      <c r="H116" s="37"/>
      <c r="I116" s="226"/>
      <c r="J116" s="37"/>
      <c r="K116" s="37"/>
      <c r="L116" s="41"/>
      <c r="M116" s="227"/>
      <c r="N116" s="228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182</v>
      </c>
      <c r="AU116" s="14" t="s">
        <v>149</v>
      </c>
    </row>
    <row r="117" s="2" customFormat="1" ht="16.5" customHeight="1">
      <c r="A117" s="35"/>
      <c r="B117" s="36"/>
      <c r="C117" s="214" t="s">
        <v>332</v>
      </c>
      <c r="D117" s="214" t="s">
        <v>152</v>
      </c>
      <c r="E117" s="215" t="s">
        <v>521</v>
      </c>
      <c r="F117" s="216" t="s">
        <v>522</v>
      </c>
      <c r="G117" s="217" t="s">
        <v>175</v>
      </c>
      <c r="H117" s="218">
        <v>56.814999999999998</v>
      </c>
      <c r="I117" s="219"/>
      <c r="J117" s="220">
        <f>ROUND(I117*H117,2)</f>
        <v>0</v>
      </c>
      <c r="K117" s="216" t="s">
        <v>188</v>
      </c>
      <c r="L117" s="221"/>
      <c r="M117" s="222" t="s">
        <v>19</v>
      </c>
      <c r="N117" s="223" t="s">
        <v>46</v>
      </c>
      <c r="O117" s="81"/>
      <c r="P117" s="210">
        <f>O117*H117</f>
        <v>0</v>
      </c>
      <c r="Q117" s="210">
        <v>2.0000000000000002E-05</v>
      </c>
      <c r="R117" s="210">
        <f>Q117*H117</f>
        <v>0.0011363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230</v>
      </c>
      <c r="AT117" s="212" t="s">
        <v>152</v>
      </c>
      <c r="AU117" s="212" t="s">
        <v>149</v>
      </c>
      <c r="AY117" s="14" t="s">
        <v>140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149</v>
      </c>
      <c r="BK117" s="213">
        <f>ROUND(I117*H117,2)</f>
        <v>0</v>
      </c>
      <c r="BL117" s="14" t="s">
        <v>156</v>
      </c>
      <c r="BM117" s="212" t="s">
        <v>523</v>
      </c>
    </row>
    <row r="118" s="2" customFormat="1" ht="24.15" customHeight="1">
      <c r="A118" s="35"/>
      <c r="B118" s="36"/>
      <c r="C118" s="201" t="s">
        <v>337</v>
      </c>
      <c r="D118" s="201" t="s">
        <v>144</v>
      </c>
      <c r="E118" s="202" t="s">
        <v>524</v>
      </c>
      <c r="F118" s="203" t="s">
        <v>525</v>
      </c>
      <c r="G118" s="204" t="s">
        <v>175</v>
      </c>
      <c r="H118" s="205">
        <v>18.48</v>
      </c>
      <c r="I118" s="206"/>
      <c r="J118" s="207">
        <f>ROUND(I118*H118,2)</f>
        <v>0</v>
      </c>
      <c r="K118" s="203" t="s">
        <v>188</v>
      </c>
      <c r="L118" s="41"/>
      <c r="M118" s="208" t="s">
        <v>19</v>
      </c>
      <c r="N118" s="209" t="s">
        <v>46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3.0000000000000001E-05</v>
      </c>
      <c r="T118" s="211">
        <f>S118*H118</f>
        <v>0.00055440000000000003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156</v>
      </c>
      <c r="AT118" s="212" t="s">
        <v>144</v>
      </c>
      <c r="AU118" s="212" t="s">
        <v>149</v>
      </c>
      <c r="AY118" s="14" t="s">
        <v>140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149</v>
      </c>
      <c r="BK118" s="213">
        <f>ROUND(I118*H118,2)</f>
        <v>0</v>
      </c>
      <c r="BL118" s="14" t="s">
        <v>156</v>
      </c>
      <c r="BM118" s="212" t="s">
        <v>526</v>
      </c>
    </row>
    <row r="119" s="2" customFormat="1">
      <c r="A119" s="35"/>
      <c r="B119" s="36"/>
      <c r="C119" s="37"/>
      <c r="D119" s="224" t="s">
        <v>182</v>
      </c>
      <c r="E119" s="37"/>
      <c r="F119" s="225" t="s">
        <v>527</v>
      </c>
      <c r="G119" s="37"/>
      <c r="H119" s="37"/>
      <c r="I119" s="226"/>
      <c r="J119" s="37"/>
      <c r="K119" s="37"/>
      <c r="L119" s="41"/>
      <c r="M119" s="227"/>
      <c r="N119" s="228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182</v>
      </c>
      <c r="AU119" s="14" t="s">
        <v>149</v>
      </c>
    </row>
    <row r="120" s="2" customFormat="1" ht="16.5" customHeight="1">
      <c r="A120" s="35"/>
      <c r="B120" s="36"/>
      <c r="C120" s="214" t="s">
        <v>156</v>
      </c>
      <c r="D120" s="214" t="s">
        <v>152</v>
      </c>
      <c r="E120" s="215" t="s">
        <v>521</v>
      </c>
      <c r="F120" s="216" t="s">
        <v>522</v>
      </c>
      <c r="G120" s="217" t="s">
        <v>175</v>
      </c>
      <c r="H120" s="218">
        <v>20.327999999999999</v>
      </c>
      <c r="I120" s="219"/>
      <c r="J120" s="220">
        <f>ROUND(I120*H120,2)</f>
        <v>0</v>
      </c>
      <c r="K120" s="216" t="s">
        <v>188</v>
      </c>
      <c r="L120" s="221"/>
      <c r="M120" s="222" t="s">
        <v>19</v>
      </c>
      <c r="N120" s="223" t="s">
        <v>46</v>
      </c>
      <c r="O120" s="81"/>
      <c r="P120" s="210">
        <f>O120*H120</f>
        <v>0</v>
      </c>
      <c r="Q120" s="210">
        <v>2.0000000000000002E-05</v>
      </c>
      <c r="R120" s="210">
        <f>Q120*H120</f>
        <v>0.00040656000000000004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230</v>
      </c>
      <c r="AT120" s="212" t="s">
        <v>152</v>
      </c>
      <c r="AU120" s="212" t="s">
        <v>149</v>
      </c>
      <c r="AY120" s="14" t="s">
        <v>140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149</v>
      </c>
      <c r="BK120" s="213">
        <f>ROUND(I120*H120,2)</f>
        <v>0</v>
      </c>
      <c r="BL120" s="14" t="s">
        <v>156</v>
      </c>
      <c r="BM120" s="212" t="s">
        <v>528</v>
      </c>
    </row>
    <row r="121" s="2" customFormat="1" ht="16.5" customHeight="1">
      <c r="A121" s="35"/>
      <c r="B121" s="36"/>
      <c r="C121" s="201" t="s">
        <v>160</v>
      </c>
      <c r="D121" s="201" t="s">
        <v>144</v>
      </c>
      <c r="E121" s="202" t="s">
        <v>529</v>
      </c>
      <c r="F121" s="203" t="s">
        <v>530</v>
      </c>
      <c r="G121" s="204" t="s">
        <v>175</v>
      </c>
      <c r="H121" s="205">
        <v>119.76000000000001</v>
      </c>
      <c r="I121" s="206"/>
      <c r="J121" s="207">
        <f>ROUND(I121*H121,2)</f>
        <v>0</v>
      </c>
      <c r="K121" s="203" t="s">
        <v>188</v>
      </c>
      <c r="L121" s="41"/>
      <c r="M121" s="208" t="s">
        <v>19</v>
      </c>
      <c r="N121" s="209" t="s">
        <v>46</v>
      </c>
      <c r="O121" s="81"/>
      <c r="P121" s="210">
        <f>O121*H121</f>
        <v>0</v>
      </c>
      <c r="Q121" s="210">
        <v>0.000205</v>
      </c>
      <c r="R121" s="210">
        <f>Q121*H121</f>
        <v>0.024550800000000001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156</v>
      </c>
      <c r="AT121" s="212" t="s">
        <v>144</v>
      </c>
      <c r="AU121" s="212" t="s">
        <v>149</v>
      </c>
      <c r="AY121" s="14" t="s">
        <v>140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149</v>
      </c>
      <c r="BK121" s="213">
        <f>ROUND(I121*H121,2)</f>
        <v>0</v>
      </c>
      <c r="BL121" s="14" t="s">
        <v>156</v>
      </c>
      <c r="BM121" s="212" t="s">
        <v>531</v>
      </c>
    </row>
    <row r="122" s="2" customFormat="1">
      <c r="A122" s="35"/>
      <c r="B122" s="36"/>
      <c r="C122" s="37"/>
      <c r="D122" s="224" t="s">
        <v>182</v>
      </c>
      <c r="E122" s="37"/>
      <c r="F122" s="225" t="s">
        <v>532</v>
      </c>
      <c r="G122" s="37"/>
      <c r="H122" s="37"/>
      <c r="I122" s="226"/>
      <c r="J122" s="37"/>
      <c r="K122" s="37"/>
      <c r="L122" s="41"/>
      <c r="M122" s="227"/>
      <c r="N122" s="228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182</v>
      </c>
      <c r="AU122" s="14" t="s">
        <v>149</v>
      </c>
    </row>
    <row r="123" s="2" customFormat="1" ht="24.15" customHeight="1">
      <c r="A123" s="35"/>
      <c r="B123" s="36"/>
      <c r="C123" s="201" t="s">
        <v>426</v>
      </c>
      <c r="D123" s="201" t="s">
        <v>144</v>
      </c>
      <c r="E123" s="202" t="s">
        <v>533</v>
      </c>
      <c r="F123" s="203" t="s">
        <v>534</v>
      </c>
      <c r="G123" s="204" t="s">
        <v>175</v>
      </c>
      <c r="H123" s="205">
        <v>11.76</v>
      </c>
      <c r="I123" s="206"/>
      <c r="J123" s="207">
        <f>ROUND(I123*H123,2)</f>
        <v>0</v>
      </c>
      <c r="K123" s="203" t="s">
        <v>188</v>
      </c>
      <c r="L123" s="41"/>
      <c r="M123" s="208" t="s">
        <v>19</v>
      </c>
      <c r="N123" s="209" t="s">
        <v>46</v>
      </c>
      <c r="O123" s="81"/>
      <c r="P123" s="210">
        <f>O123*H123</f>
        <v>0</v>
      </c>
      <c r="Q123" s="210">
        <v>8.0499999999999992E-06</v>
      </c>
      <c r="R123" s="210">
        <f>Q123*H123</f>
        <v>9.4667999999999982E-05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156</v>
      </c>
      <c r="AT123" s="212" t="s">
        <v>144</v>
      </c>
      <c r="AU123" s="212" t="s">
        <v>149</v>
      </c>
      <c r="AY123" s="14" t="s">
        <v>140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149</v>
      </c>
      <c r="BK123" s="213">
        <f>ROUND(I123*H123,2)</f>
        <v>0</v>
      </c>
      <c r="BL123" s="14" t="s">
        <v>156</v>
      </c>
      <c r="BM123" s="212" t="s">
        <v>535</v>
      </c>
    </row>
    <row r="124" s="2" customFormat="1">
      <c r="A124" s="35"/>
      <c r="B124" s="36"/>
      <c r="C124" s="37"/>
      <c r="D124" s="224" t="s">
        <v>182</v>
      </c>
      <c r="E124" s="37"/>
      <c r="F124" s="225" t="s">
        <v>536</v>
      </c>
      <c r="G124" s="37"/>
      <c r="H124" s="37"/>
      <c r="I124" s="226"/>
      <c r="J124" s="37"/>
      <c r="K124" s="37"/>
      <c r="L124" s="41"/>
      <c r="M124" s="227"/>
      <c r="N124" s="228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182</v>
      </c>
      <c r="AU124" s="14" t="s">
        <v>149</v>
      </c>
    </row>
    <row r="125" s="2" customFormat="1" ht="16.5" customHeight="1">
      <c r="A125" s="35"/>
      <c r="B125" s="36"/>
      <c r="C125" s="201" t="s">
        <v>430</v>
      </c>
      <c r="D125" s="201" t="s">
        <v>144</v>
      </c>
      <c r="E125" s="202" t="s">
        <v>537</v>
      </c>
      <c r="F125" s="203" t="s">
        <v>538</v>
      </c>
      <c r="G125" s="204" t="s">
        <v>175</v>
      </c>
      <c r="H125" s="205">
        <v>6.7199999999999998</v>
      </c>
      <c r="I125" s="206"/>
      <c r="J125" s="207">
        <f>ROUND(I125*H125,2)</f>
        <v>0</v>
      </c>
      <c r="K125" s="203" t="s">
        <v>188</v>
      </c>
      <c r="L125" s="41"/>
      <c r="M125" s="208" t="s">
        <v>19</v>
      </c>
      <c r="N125" s="209" t="s">
        <v>46</v>
      </c>
      <c r="O125" s="81"/>
      <c r="P125" s="210">
        <f>O125*H125</f>
        <v>0</v>
      </c>
      <c r="Q125" s="210">
        <v>7.1500000000000002E-06</v>
      </c>
      <c r="R125" s="210">
        <f>Q125*H125</f>
        <v>4.8047999999999998E-05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156</v>
      </c>
      <c r="AT125" s="212" t="s">
        <v>144</v>
      </c>
      <c r="AU125" s="212" t="s">
        <v>149</v>
      </c>
      <c r="AY125" s="14" t="s">
        <v>140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149</v>
      </c>
      <c r="BK125" s="213">
        <f>ROUND(I125*H125,2)</f>
        <v>0</v>
      </c>
      <c r="BL125" s="14" t="s">
        <v>156</v>
      </c>
      <c r="BM125" s="212" t="s">
        <v>539</v>
      </c>
    </row>
    <row r="126" s="2" customFormat="1">
      <c r="A126" s="35"/>
      <c r="B126" s="36"/>
      <c r="C126" s="37"/>
      <c r="D126" s="224" t="s">
        <v>182</v>
      </c>
      <c r="E126" s="37"/>
      <c r="F126" s="225" t="s">
        <v>540</v>
      </c>
      <c r="G126" s="37"/>
      <c r="H126" s="37"/>
      <c r="I126" s="226"/>
      <c r="J126" s="37"/>
      <c r="K126" s="37"/>
      <c r="L126" s="41"/>
      <c r="M126" s="227"/>
      <c r="N126" s="228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182</v>
      </c>
      <c r="AU126" s="14" t="s">
        <v>149</v>
      </c>
    </row>
    <row r="127" s="2" customFormat="1" ht="16.5" customHeight="1">
      <c r="A127" s="35"/>
      <c r="B127" s="36"/>
      <c r="C127" s="201" t="s">
        <v>435</v>
      </c>
      <c r="D127" s="201" t="s">
        <v>144</v>
      </c>
      <c r="E127" s="202" t="s">
        <v>541</v>
      </c>
      <c r="F127" s="203" t="s">
        <v>542</v>
      </c>
      <c r="G127" s="204" t="s">
        <v>175</v>
      </c>
      <c r="H127" s="205">
        <v>51.649999999999999</v>
      </c>
      <c r="I127" s="206"/>
      <c r="J127" s="207">
        <f>ROUND(I127*H127,2)</f>
        <v>0</v>
      </c>
      <c r="K127" s="203" t="s">
        <v>188</v>
      </c>
      <c r="L127" s="41"/>
      <c r="M127" s="208" t="s">
        <v>19</v>
      </c>
      <c r="N127" s="209" t="s">
        <v>46</v>
      </c>
      <c r="O127" s="81"/>
      <c r="P127" s="210">
        <f>O127*H127</f>
        <v>0</v>
      </c>
      <c r="Q127" s="210">
        <v>6.2500000000000003E-06</v>
      </c>
      <c r="R127" s="210">
        <f>Q127*H127</f>
        <v>0.00032281250000000002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156</v>
      </c>
      <c r="AT127" s="212" t="s">
        <v>144</v>
      </c>
      <c r="AU127" s="212" t="s">
        <v>149</v>
      </c>
      <c r="AY127" s="14" t="s">
        <v>140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149</v>
      </c>
      <c r="BK127" s="213">
        <f>ROUND(I127*H127,2)</f>
        <v>0</v>
      </c>
      <c r="BL127" s="14" t="s">
        <v>156</v>
      </c>
      <c r="BM127" s="212" t="s">
        <v>543</v>
      </c>
    </row>
    <row r="128" s="2" customFormat="1">
      <c r="A128" s="35"/>
      <c r="B128" s="36"/>
      <c r="C128" s="37"/>
      <c r="D128" s="224" t="s">
        <v>182</v>
      </c>
      <c r="E128" s="37"/>
      <c r="F128" s="225" t="s">
        <v>544</v>
      </c>
      <c r="G128" s="37"/>
      <c r="H128" s="37"/>
      <c r="I128" s="226"/>
      <c r="J128" s="37"/>
      <c r="K128" s="37"/>
      <c r="L128" s="41"/>
      <c r="M128" s="227"/>
      <c r="N128" s="228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182</v>
      </c>
      <c r="AU128" s="14" t="s">
        <v>149</v>
      </c>
    </row>
    <row r="129" s="2" customFormat="1" ht="24.15" customHeight="1">
      <c r="A129" s="35"/>
      <c r="B129" s="36"/>
      <c r="C129" s="201" t="s">
        <v>7</v>
      </c>
      <c r="D129" s="201" t="s">
        <v>144</v>
      </c>
      <c r="E129" s="202" t="s">
        <v>545</v>
      </c>
      <c r="F129" s="203" t="s">
        <v>546</v>
      </c>
      <c r="G129" s="204" t="s">
        <v>175</v>
      </c>
      <c r="H129" s="205">
        <v>119.76000000000001</v>
      </c>
      <c r="I129" s="206"/>
      <c r="J129" s="207">
        <f>ROUND(I129*H129,2)</f>
        <v>0</v>
      </c>
      <c r="K129" s="203" t="s">
        <v>188</v>
      </c>
      <c r="L129" s="41"/>
      <c r="M129" s="208" t="s">
        <v>19</v>
      </c>
      <c r="N129" s="209" t="s">
        <v>46</v>
      </c>
      <c r="O129" s="81"/>
      <c r="P129" s="210">
        <f>O129*H129</f>
        <v>0</v>
      </c>
      <c r="Q129" s="210">
        <v>0.00028499999999999999</v>
      </c>
      <c r="R129" s="210">
        <f>Q129*H129</f>
        <v>0.034131599999999998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156</v>
      </c>
      <c r="AT129" s="212" t="s">
        <v>144</v>
      </c>
      <c r="AU129" s="212" t="s">
        <v>149</v>
      </c>
      <c r="AY129" s="14" t="s">
        <v>140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149</v>
      </c>
      <c r="BK129" s="213">
        <f>ROUND(I129*H129,2)</f>
        <v>0</v>
      </c>
      <c r="BL129" s="14" t="s">
        <v>156</v>
      </c>
      <c r="BM129" s="212" t="s">
        <v>547</v>
      </c>
    </row>
    <row r="130" s="2" customFormat="1">
      <c r="A130" s="35"/>
      <c r="B130" s="36"/>
      <c r="C130" s="37"/>
      <c r="D130" s="224" t="s">
        <v>182</v>
      </c>
      <c r="E130" s="37"/>
      <c r="F130" s="225" t="s">
        <v>548</v>
      </c>
      <c r="G130" s="37"/>
      <c r="H130" s="37"/>
      <c r="I130" s="226"/>
      <c r="J130" s="37"/>
      <c r="K130" s="37"/>
      <c r="L130" s="41"/>
      <c r="M130" s="229"/>
      <c r="N130" s="230"/>
      <c r="O130" s="231"/>
      <c r="P130" s="231"/>
      <c r="Q130" s="231"/>
      <c r="R130" s="231"/>
      <c r="S130" s="231"/>
      <c r="T130" s="23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182</v>
      </c>
      <c r="AU130" s="14" t="s">
        <v>149</v>
      </c>
    </row>
    <row r="131" s="2" customFormat="1" ht="6.96" customHeight="1">
      <c r="A131" s="35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9DX7eehUP61GdrBBbbg0sVERRaz1Dx2Wzn1FKqOJTCg30tbU0jmSVUgGhesZj0RRV2XJIAJUOaDw9VmlvTcGgA==" hashValue="TAb8lUr96FUacIb4RJJORYUHkLNnTQKRFdbIfSM8iyWyIOmnEQaX4j+j4K6XE1Ix5cjxnh0Uvg3i6y2jHYfYZw==" algorithmName="SHA-512" password="CC35"/>
  <autoFilter ref="C84:K13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2/952901111"/>
    <hyperlink ref="F92" r:id="rId2" display="https://podminky.urs.cz/item/CS_URS_2025_02/998018001"/>
    <hyperlink ref="F96" r:id="rId3" display="https://podminky.urs.cz/item/CS_URS_2025_02/781111011"/>
    <hyperlink ref="F98" r:id="rId4" display="https://podminky.urs.cz/item/CS_URS_2025_02/781121011"/>
    <hyperlink ref="F100" r:id="rId5" display="https://podminky.urs.cz/item/CS_URS_2025_02/781131112"/>
    <hyperlink ref="F102" r:id="rId6" display="https://podminky.urs.cz/item/CS_URS_2025_02/781151031"/>
    <hyperlink ref="F104" r:id="rId7" display="https://podminky.urs.cz/item/CS_URS_2025_02/781472215"/>
    <hyperlink ref="F107" r:id="rId8" display="https://podminky.urs.cz/item/CS_URS_2025_02/781472291"/>
    <hyperlink ref="F109" r:id="rId9" display="https://podminky.urs.cz/item/CS_URS_2025_02/781495211"/>
    <hyperlink ref="F111" r:id="rId10" display="https://podminky.urs.cz/item/CS_URS_2025_02/998781121"/>
    <hyperlink ref="F114" r:id="rId11" display="https://podminky.urs.cz/item/CS_URS_2025_02/784111001"/>
    <hyperlink ref="F116" r:id="rId12" display="https://podminky.urs.cz/item/CS_URS_2025_02/784171101"/>
    <hyperlink ref="F119" r:id="rId13" display="https://podminky.urs.cz/item/CS_URS_2025_02/784171111"/>
    <hyperlink ref="F122" r:id="rId14" display="https://podminky.urs.cz/item/CS_URS_2025_02/784181111"/>
    <hyperlink ref="F124" r:id="rId15" display="https://podminky.urs.cz/item/CS_URS_2025_02/784191001"/>
    <hyperlink ref="F126" r:id="rId16" display="https://podminky.urs.cz/item/CS_URS_2025_02/784191005"/>
    <hyperlink ref="F128" r:id="rId17" display="https://podminky.urs.cz/item/CS_URS_2025_02/784191007"/>
    <hyperlink ref="F130" r:id="rId18" display="https://podminky.urs.cz/item/CS_URS_2025_02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549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ROUND(J81,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ROUND((SUM(BE81:BE87)),  2)</f>
        <v>0</v>
      </c>
      <c r="G33" s="35"/>
      <c r="H33" s="35"/>
      <c r="I33" s="145">
        <v>0.20999999999999999</v>
      </c>
      <c r="J33" s="144">
        <f>ROUND(((SUM(BE81:BE87))*I33),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ROUND((SUM(BF81:BF87)),  2)</f>
        <v>0</v>
      </c>
      <c r="G34" s="35"/>
      <c r="H34" s="35"/>
      <c r="I34" s="145">
        <v>0.12</v>
      </c>
      <c r="J34" s="144">
        <f>ROUND(((SUM(BF81:BF87))*I34),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ROUND((SUM(BG81:BG87)),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ROUND((SUM(BH81:BH87)),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ROUND((SUM(BI81:BI87)),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2025-109-3-11 - Zámečnické, klempířské a ost.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J81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123</v>
      </c>
      <c r="E60" s="165"/>
      <c r="F60" s="165"/>
      <c r="G60" s="165"/>
      <c r="H60" s="165"/>
      <c r="I60" s="165"/>
      <c r="J60" s="166">
        <f>J82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550</v>
      </c>
      <c r="E61" s="171"/>
      <c r="F61" s="171"/>
      <c r="G61" s="171"/>
      <c r="H61" s="171"/>
      <c r="I61" s="171"/>
      <c r="J61" s="172">
        <f>J83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13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hidden="1"/>
    <row r="65" hidden="1"/>
    <row r="66" hidden="1"/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125</v>
      </c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57" t="str">
        <f>E7</f>
        <v>SK Modřany - byt správce</v>
      </c>
      <c r="F71" s="29"/>
      <c r="G71" s="29"/>
      <c r="H71" s="29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112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2025-109-3-11 - Zámečnické, klempířské a ost.</v>
      </c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>Komořanská - 47, Praha 4 - Modřany</v>
      </c>
      <c r="G75" s="37"/>
      <c r="H75" s="37"/>
      <c r="I75" s="29" t="s">
        <v>23</v>
      </c>
      <c r="J75" s="69" t="str">
        <f>IF(J12="","",J12)</f>
        <v>23. 7. 2025</v>
      </c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40.05" customHeight="1">
      <c r="A77" s="35"/>
      <c r="B77" s="36"/>
      <c r="C77" s="29" t="s">
        <v>25</v>
      </c>
      <c r="D77" s="37"/>
      <c r="E77" s="37"/>
      <c r="F77" s="24" t="str">
        <f>E15</f>
        <v>Sportovní klub Modřany,Komořanská 47, Praha 4</v>
      </c>
      <c r="G77" s="37"/>
      <c r="H77" s="37"/>
      <c r="I77" s="29" t="s">
        <v>32</v>
      </c>
      <c r="J77" s="33" t="str">
        <f>E21</f>
        <v>ASLB spol.s.r.o.Fikarova 2157/1, Praha 4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30</v>
      </c>
      <c r="D78" s="37"/>
      <c r="E78" s="37"/>
      <c r="F78" s="24" t="str">
        <f>IF(E18="","",E18)</f>
        <v>Vyplň údaj</v>
      </c>
      <c r="G78" s="37"/>
      <c r="H78" s="37"/>
      <c r="I78" s="29" t="s">
        <v>36</v>
      </c>
      <c r="J78" s="33" t="str">
        <f>E24</f>
        <v xml:space="preserve"> </v>
      </c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1" customFormat="1" ht="29.28" customHeight="1">
      <c r="A80" s="174"/>
      <c r="B80" s="175"/>
      <c r="C80" s="176" t="s">
        <v>126</v>
      </c>
      <c r="D80" s="177" t="s">
        <v>59</v>
      </c>
      <c r="E80" s="177" t="s">
        <v>55</v>
      </c>
      <c r="F80" s="177" t="s">
        <v>56</v>
      </c>
      <c r="G80" s="177" t="s">
        <v>127</v>
      </c>
      <c r="H80" s="177" t="s">
        <v>128</v>
      </c>
      <c r="I80" s="177" t="s">
        <v>129</v>
      </c>
      <c r="J80" s="177" t="s">
        <v>117</v>
      </c>
      <c r="K80" s="178" t="s">
        <v>130</v>
      </c>
      <c r="L80" s="179"/>
      <c r="M80" s="89" t="s">
        <v>19</v>
      </c>
      <c r="N80" s="90" t="s">
        <v>44</v>
      </c>
      <c r="O80" s="90" t="s">
        <v>131</v>
      </c>
      <c r="P80" s="90" t="s">
        <v>132</v>
      </c>
      <c r="Q80" s="90" t="s">
        <v>133</v>
      </c>
      <c r="R80" s="90" t="s">
        <v>134</v>
      </c>
      <c r="S80" s="90" t="s">
        <v>135</v>
      </c>
      <c r="T80" s="91" t="s">
        <v>136</v>
      </c>
      <c r="U80" s="174"/>
      <c r="V80" s="174"/>
      <c r="W80" s="174"/>
      <c r="X80" s="174"/>
      <c r="Y80" s="174"/>
      <c r="Z80" s="174"/>
      <c r="AA80" s="174"/>
      <c r="AB80" s="174"/>
      <c r="AC80" s="174"/>
      <c r="AD80" s="174"/>
      <c r="AE80" s="174"/>
    </row>
    <row r="81" s="2" customFormat="1" ht="22.8" customHeight="1">
      <c r="A81" s="35"/>
      <c r="B81" s="36"/>
      <c r="C81" s="96" t="s">
        <v>137</v>
      </c>
      <c r="D81" s="37"/>
      <c r="E81" s="37"/>
      <c r="F81" s="37"/>
      <c r="G81" s="37"/>
      <c r="H81" s="37"/>
      <c r="I81" s="37"/>
      <c r="J81" s="180">
        <f>BK81</f>
        <v>0</v>
      </c>
      <c r="K81" s="37"/>
      <c r="L81" s="41"/>
      <c r="M81" s="92"/>
      <c r="N81" s="181"/>
      <c r="O81" s="93"/>
      <c r="P81" s="182">
        <f>P82</f>
        <v>0</v>
      </c>
      <c r="Q81" s="93"/>
      <c r="R81" s="182">
        <f>R82</f>
        <v>0.01170816</v>
      </c>
      <c r="S81" s="93"/>
      <c r="T81" s="183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73</v>
      </c>
      <c r="AU81" s="14" t="s">
        <v>118</v>
      </c>
      <c r="BK81" s="184">
        <f>BK82</f>
        <v>0</v>
      </c>
    </row>
    <row r="82" s="12" customFormat="1" ht="25.92" customHeight="1">
      <c r="A82" s="12"/>
      <c r="B82" s="185"/>
      <c r="C82" s="186"/>
      <c r="D82" s="187" t="s">
        <v>73</v>
      </c>
      <c r="E82" s="188" t="s">
        <v>205</v>
      </c>
      <c r="F82" s="188" t="s">
        <v>206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P83</f>
        <v>0</v>
      </c>
      <c r="Q82" s="193"/>
      <c r="R82" s="194">
        <f>R83</f>
        <v>0.01170816</v>
      </c>
      <c r="S82" s="193"/>
      <c r="T82" s="195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6" t="s">
        <v>149</v>
      </c>
      <c r="AT82" s="197" t="s">
        <v>73</v>
      </c>
      <c r="AU82" s="197" t="s">
        <v>74</v>
      </c>
      <c r="AY82" s="196" t="s">
        <v>140</v>
      </c>
      <c r="BK82" s="198">
        <f>BK83</f>
        <v>0</v>
      </c>
    </row>
    <row r="83" s="12" customFormat="1" ht="22.8" customHeight="1">
      <c r="A83" s="12"/>
      <c r="B83" s="185"/>
      <c r="C83" s="186"/>
      <c r="D83" s="187" t="s">
        <v>73</v>
      </c>
      <c r="E83" s="199" t="s">
        <v>551</v>
      </c>
      <c r="F83" s="199" t="s">
        <v>552</v>
      </c>
      <c r="G83" s="186"/>
      <c r="H83" s="186"/>
      <c r="I83" s="189"/>
      <c r="J83" s="200">
        <f>BK83</f>
        <v>0</v>
      </c>
      <c r="K83" s="186"/>
      <c r="L83" s="191"/>
      <c r="M83" s="192"/>
      <c r="N83" s="193"/>
      <c r="O83" s="193"/>
      <c r="P83" s="194">
        <f>SUM(P84:P87)</f>
        <v>0</v>
      </c>
      <c r="Q83" s="193"/>
      <c r="R83" s="194">
        <f>SUM(R84:R87)</f>
        <v>0.01170816</v>
      </c>
      <c r="S83" s="193"/>
      <c r="T83" s="195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6" t="s">
        <v>149</v>
      </c>
      <c r="AT83" s="197" t="s">
        <v>73</v>
      </c>
      <c r="AU83" s="197" t="s">
        <v>82</v>
      </c>
      <c r="AY83" s="196" t="s">
        <v>140</v>
      </c>
      <c r="BK83" s="198">
        <f>SUM(BK84:BK87)</f>
        <v>0</v>
      </c>
    </row>
    <row r="84" s="2" customFormat="1" ht="24.15" customHeight="1">
      <c r="A84" s="35"/>
      <c r="B84" s="36"/>
      <c r="C84" s="201" t="s">
        <v>143</v>
      </c>
      <c r="D84" s="201" t="s">
        <v>144</v>
      </c>
      <c r="E84" s="202" t="s">
        <v>553</v>
      </c>
      <c r="F84" s="203" t="s">
        <v>554</v>
      </c>
      <c r="G84" s="204" t="s">
        <v>448</v>
      </c>
      <c r="H84" s="205">
        <v>6.4000000000000004</v>
      </c>
      <c r="I84" s="206"/>
      <c r="J84" s="207">
        <f>ROUND(I84*H84,2)</f>
        <v>0</v>
      </c>
      <c r="K84" s="203" t="s">
        <v>188</v>
      </c>
      <c r="L84" s="41"/>
      <c r="M84" s="208" t="s">
        <v>19</v>
      </c>
      <c r="N84" s="209" t="s">
        <v>46</v>
      </c>
      <c r="O84" s="81"/>
      <c r="P84" s="210">
        <f>O84*H84</f>
        <v>0</v>
      </c>
      <c r="Q84" s="210">
        <v>0.0018293999999999999</v>
      </c>
      <c r="R84" s="210">
        <f>Q84*H84</f>
        <v>0.01170816</v>
      </c>
      <c r="S84" s="210">
        <v>0</v>
      </c>
      <c r="T84" s="211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2" t="s">
        <v>156</v>
      </c>
      <c r="AT84" s="212" t="s">
        <v>144</v>
      </c>
      <c r="AU84" s="212" t="s">
        <v>149</v>
      </c>
      <c r="AY84" s="14" t="s">
        <v>140</v>
      </c>
      <c r="BE84" s="213">
        <f>IF(N84="základní",J84,0)</f>
        <v>0</v>
      </c>
      <c r="BF84" s="213">
        <f>IF(N84="snížená",J84,0)</f>
        <v>0</v>
      </c>
      <c r="BG84" s="213">
        <f>IF(N84="zákl. přenesená",J84,0)</f>
        <v>0</v>
      </c>
      <c r="BH84" s="213">
        <f>IF(N84="sníž. přenesená",J84,0)</f>
        <v>0</v>
      </c>
      <c r="BI84" s="213">
        <f>IF(N84="nulová",J84,0)</f>
        <v>0</v>
      </c>
      <c r="BJ84" s="14" t="s">
        <v>149</v>
      </c>
      <c r="BK84" s="213">
        <f>ROUND(I84*H84,2)</f>
        <v>0</v>
      </c>
      <c r="BL84" s="14" t="s">
        <v>156</v>
      </c>
      <c r="BM84" s="212" t="s">
        <v>555</v>
      </c>
    </row>
    <row r="85" s="2" customFormat="1">
      <c r="A85" s="35"/>
      <c r="B85" s="36"/>
      <c r="C85" s="37"/>
      <c r="D85" s="224" t="s">
        <v>182</v>
      </c>
      <c r="E85" s="37"/>
      <c r="F85" s="225" t="s">
        <v>556</v>
      </c>
      <c r="G85" s="37"/>
      <c r="H85" s="37"/>
      <c r="I85" s="226"/>
      <c r="J85" s="37"/>
      <c r="K85" s="37"/>
      <c r="L85" s="41"/>
      <c r="M85" s="227"/>
      <c r="N85" s="228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182</v>
      </c>
      <c r="AU85" s="14" t="s">
        <v>149</v>
      </c>
    </row>
    <row r="86" s="2" customFormat="1" ht="33" customHeight="1">
      <c r="A86" s="35"/>
      <c r="B86" s="36"/>
      <c r="C86" s="201" t="s">
        <v>151</v>
      </c>
      <c r="D86" s="201" t="s">
        <v>144</v>
      </c>
      <c r="E86" s="202" t="s">
        <v>557</v>
      </c>
      <c r="F86" s="203" t="s">
        <v>558</v>
      </c>
      <c r="G86" s="204" t="s">
        <v>187</v>
      </c>
      <c r="H86" s="205">
        <v>0.012</v>
      </c>
      <c r="I86" s="206"/>
      <c r="J86" s="207">
        <f>ROUND(I86*H86,2)</f>
        <v>0</v>
      </c>
      <c r="K86" s="203" t="s">
        <v>188</v>
      </c>
      <c r="L86" s="41"/>
      <c r="M86" s="208" t="s">
        <v>19</v>
      </c>
      <c r="N86" s="209" t="s">
        <v>46</v>
      </c>
      <c r="O86" s="81"/>
      <c r="P86" s="210">
        <f>O86*H86</f>
        <v>0</v>
      </c>
      <c r="Q86" s="210">
        <v>0</v>
      </c>
      <c r="R86" s="210">
        <f>Q86*H86</f>
        <v>0</v>
      </c>
      <c r="S86" s="210">
        <v>0</v>
      </c>
      <c r="T86" s="211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2" t="s">
        <v>156</v>
      </c>
      <c r="AT86" s="212" t="s">
        <v>144</v>
      </c>
      <c r="AU86" s="212" t="s">
        <v>149</v>
      </c>
      <c r="AY86" s="14" t="s">
        <v>140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4" t="s">
        <v>149</v>
      </c>
      <c r="BK86" s="213">
        <f>ROUND(I86*H86,2)</f>
        <v>0</v>
      </c>
      <c r="BL86" s="14" t="s">
        <v>156</v>
      </c>
      <c r="BM86" s="212" t="s">
        <v>559</v>
      </c>
    </row>
    <row r="87" s="2" customFormat="1">
      <c r="A87" s="35"/>
      <c r="B87" s="36"/>
      <c r="C87" s="37"/>
      <c r="D87" s="224" t="s">
        <v>182</v>
      </c>
      <c r="E87" s="37"/>
      <c r="F87" s="225" t="s">
        <v>560</v>
      </c>
      <c r="G87" s="37"/>
      <c r="H87" s="37"/>
      <c r="I87" s="226"/>
      <c r="J87" s="37"/>
      <c r="K87" s="37"/>
      <c r="L87" s="41"/>
      <c r="M87" s="229"/>
      <c r="N87" s="230"/>
      <c r="O87" s="231"/>
      <c r="P87" s="231"/>
      <c r="Q87" s="231"/>
      <c r="R87" s="231"/>
      <c r="S87" s="231"/>
      <c r="T87" s="23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182</v>
      </c>
      <c r="AU87" s="14" t="s">
        <v>149</v>
      </c>
    </row>
    <row r="88" s="2" customFormat="1" ht="6.96" customHeight="1">
      <c r="A88" s="35"/>
      <c r="B88" s="56"/>
      <c r="C88" s="57"/>
      <c r="D88" s="57"/>
      <c r="E88" s="57"/>
      <c r="F88" s="57"/>
      <c r="G88" s="57"/>
      <c r="H88" s="57"/>
      <c r="I88" s="57"/>
      <c r="J88" s="57"/>
      <c r="K88" s="57"/>
      <c r="L88" s="41"/>
      <c r="M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</sheetData>
  <sheetProtection sheet="1" autoFilter="0" formatColumns="0" formatRows="0" objects="1" scenarios="1" spinCount="100000" saltValue="dNGOrBCcFi4RiLSK+CnG+ZruA+GsY1NhekdiQSqwXTFjPkcDh87kKrC2o6irStbsQmJlR2ysew2CvWQ8rysi0g==" hashValue="fkGGbhmglogG/hNe117Z6u1wkPlmeiOY5PQW+RSBr4vyhXO7Qxnsior+6eOtQ/ZfC5hBHlnIcrXLJxt0wAZedA==" algorithmName="SHA-512" password="CC35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5_02/764216602"/>
    <hyperlink ref="F87" r:id="rId2" display="https://podminky.urs.cz/item/CS_URS_2025_02/998764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561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ROUND(J83,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ROUND((SUM(BE83:BE135)),  2)</f>
        <v>0</v>
      </c>
      <c r="G33" s="35"/>
      <c r="H33" s="35"/>
      <c r="I33" s="145">
        <v>0.20999999999999999</v>
      </c>
      <c r="J33" s="144">
        <f>ROUND(((SUM(BE83:BE135))*I33),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ROUND((SUM(BF83:BF135)),  2)</f>
        <v>0</v>
      </c>
      <c r="G34" s="35"/>
      <c r="H34" s="35"/>
      <c r="I34" s="145">
        <v>0.12</v>
      </c>
      <c r="J34" s="144">
        <f>ROUND(((SUM(BF83:BF135))*I34),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ROUND((SUM(BG83:BG135)),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ROUND((SUM(BH83:BH135)),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ROUND((SUM(BI83:BI135)),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2025-109-3-12 - Profese - ZTI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J83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123</v>
      </c>
      <c r="E60" s="165"/>
      <c r="F60" s="165"/>
      <c r="G60" s="165"/>
      <c r="H60" s="165"/>
      <c r="I60" s="165"/>
      <c r="J60" s="166">
        <f>J84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562</v>
      </c>
      <c r="E61" s="171"/>
      <c r="F61" s="171"/>
      <c r="G61" s="171"/>
      <c r="H61" s="171"/>
      <c r="I61" s="171"/>
      <c r="J61" s="172">
        <f>J85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8"/>
      <c r="C62" s="169"/>
      <c r="D62" s="170" t="s">
        <v>563</v>
      </c>
      <c r="E62" s="171"/>
      <c r="F62" s="171"/>
      <c r="G62" s="171"/>
      <c r="H62" s="171"/>
      <c r="I62" s="171"/>
      <c r="J62" s="172">
        <f>J98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68"/>
      <c r="C63" s="169"/>
      <c r="D63" s="170" t="s">
        <v>564</v>
      </c>
      <c r="E63" s="171"/>
      <c r="F63" s="171"/>
      <c r="G63" s="171"/>
      <c r="H63" s="171"/>
      <c r="I63" s="171"/>
      <c r="J63" s="172">
        <f>J115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2" customFormat="1" ht="21.84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31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hidden="1" s="2" customFormat="1" ht="6.96" customHeight="1">
      <c r="A65" s="35"/>
      <c r="B65" s="56"/>
      <c r="C65" s="57"/>
      <c r="D65" s="57"/>
      <c r="E65" s="57"/>
      <c r="F65" s="57"/>
      <c r="G65" s="57"/>
      <c r="H65" s="57"/>
      <c r="I65" s="57"/>
      <c r="J65" s="57"/>
      <c r="K65" s="57"/>
      <c r="L65" s="13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/>
    <row r="67" hidden="1"/>
    <row r="68" hidden="1"/>
    <row r="69" s="2" customFormat="1" ht="6.96" customHeight="1">
      <c r="A69" s="35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24.96" customHeight="1">
      <c r="A70" s="35"/>
      <c r="B70" s="36"/>
      <c r="C70" s="20" t="s">
        <v>125</v>
      </c>
      <c r="D70" s="37"/>
      <c r="E70" s="37"/>
      <c r="F70" s="37"/>
      <c r="G70" s="37"/>
      <c r="H70" s="37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6.96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16</v>
      </c>
      <c r="D72" s="37"/>
      <c r="E72" s="37"/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157" t="str">
        <f>E7</f>
        <v>SK Modřany - byt správce</v>
      </c>
      <c r="F73" s="29"/>
      <c r="G73" s="29"/>
      <c r="H73" s="29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112</v>
      </c>
      <c r="D74" s="37"/>
      <c r="E74" s="37"/>
      <c r="F74" s="37"/>
      <c r="G74" s="37"/>
      <c r="H74" s="37"/>
      <c r="I74" s="37"/>
      <c r="J74" s="37"/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6.5" customHeight="1">
      <c r="A75" s="35"/>
      <c r="B75" s="36"/>
      <c r="C75" s="37"/>
      <c r="D75" s="37"/>
      <c r="E75" s="66" t="str">
        <f>E9</f>
        <v>2025-109-3-12 - Profese - ZTI</v>
      </c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21</v>
      </c>
      <c r="D77" s="37"/>
      <c r="E77" s="37"/>
      <c r="F77" s="24" t="str">
        <f>F12</f>
        <v>Komořanská - 47, Praha 4 - Modřany</v>
      </c>
      <c r="G77" s="37"/>
      <c r="H77" s="37"/>
      <c r="I77" s="29" t="s">
        <v>23</v>
      </c>
      <c r="J77" s="69" t="str">
        <f>IF(J12="","",J12)</f>
        <v>23. 7. 2025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6.96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40.05" customHeight="1">
      <c r="A79" s="35"/>
      <c r="B79" s="36"/>
      <c r="C79" s="29" t="s">
        <v>25</v>
      </c>
      <c r="D79" s="37"/>
      <c r="E79" s="37"/>
      <c r="F79" s="24" t="str">
        <f>E15</f>
        <v>Sportovní klub Modřany,Komořanská 47, Praha 4</v>
      </c>
      <c r="G79" s="37"/>
      <c r="H79" s="37"/>
      <c r="I79" s="29" t="s">
        <v>32</v>
      </c>
      <c r="J79" s="33" t="str">
        <f>E21</f>
        <v>ASLB spol.s.r.o.Fikarova 2157/1, Praha 4</v>
      </c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5.15" customHeight="1">
      <c r="A80" s="35"/>
      <c r="B80" s="36"/>
      <c r="C80" s="29" t="s">
        <v>30</v>
      </c>
      <c r="D80" s="37"/>
      <c r="E80" s="37"/>
      <c r="F80" s="24" t="str">
        <f>IF(E18="","",E18)</f>
        <v>Vyplň údaj</v>
      </c>
      <c r="G80" s="37"/>
      <c r="H80" s="37"/>
      <c r="I80" s="29" t="s">
        <v>36</v>
      </c>
      <c r="J80" s="33" t="str">
        <f>E24</f>
        <v xml:space="preserve"> </v>
      </c>
      <c r="K80" s="3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10.32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3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11" customFormat="1" ht="29.28" customHeight="1">
      <c r="A82" s="174"/>
      <c r="B82" s="175"/>
      <c r="C82" s="176" t="s">
        <v>126</v>
      </c>
      <c r="D82" s="177" t="s">
        <v>59</v>
      </c>
      <c r="E82" s="177" t="s">
        <v>55</v>
      </c>
      <c r="F82" s="177" t="s">
        <v>56</v>
      </c>
      <c r="G82" s="177" t="s">
        <v>127</v>
      </c>
      <c r="H82" s="177" t="s">
        <v>128</v>
      </c>
      <c r="I82" s="177" t="s">
        <v>129</v>
      </c>
      <c r="J82" s="177" t="s">
        <v>117</v>
      </c>
      <c r="K82" s="178" t="s">
        <v>130</v>
      </c>
      <c r="L82" s="179"/>
      <c r="M82" s="89" t="s">
        <v>19</v>
      </c>
      <c r="N82" s="90" t="s">
        <v>44</v>
      </c>
      <c r="O82" s="90" t="s">
        <v>131</v>
      </c>
      <c r="P82" s="90" t="s">
        <v>132</v>
      </c>
      <c r="Q82" s="90" t="s">
        <v>133</v>
      </c>
      <c r="R82" s="90" t="s">
        <v>134</v>
      </c>
      <c r="S82" s="90" t="s">
        <v>135</v>
      </c>
      <c r="T82" s="91" t="s">
        <v>136</v>
      </c>
      <c r="U82" s="174"/>
      <c r="V82" s="174"/>
      <c r="W82" s="174"/>
      <c r="X82" s="174"/>
      <c r="Y82" s="174"/>
      <c r="Z82" s="174"/>
      <c r="AA82" s="174"/>
      <c r="AB82" s="174"/>
      <c r="AC82" s="174"/>
      <c r="AD82" s="174"/>
      <c r="AE82" s="174"/>
    </row>
    <row r="83" s="2" customFormat="1" ht="22.8" customHeight="1">
      <c r="A83" s="35"/>
      <c r="B83" s="36"/>
      <c r="C83" s="96" t="s">
        <v>137</v>
      </c>
      <c r="D83" s="37"/>
      <c r="E83" s="37"/>
      <c r="F83" s="37"/>
      <c r="G83" s="37"/>
      <c r="H83" s="37"/>
      <c r="I83" s="37"/>
      <c r="J83" s="180">
        <f>BK83</f>
        <v>0</v>
      </c>
      <c r="K83" s="37"/>
      <c r="L83" s="41"/>
      <c r="M83" s="92"/>
      <c r="N83" s="181"/>
      <c r="O83" s="93"/>
      <c r="P83" s="182">
        <f>P84</f>
        <v>0</v>
      </c>
      <c r="Q83" s="93"/>
      <c r="R83" s="182">
        <f>R84</f>
        <v>0.26882438949999998</v>
      </c>
      <c r="S83" s="93"/>
      <c r="T83" s="183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73</v>
      </c>
      <c r="AU83" s="14" t="s">
        <v>118</v>
      </c>
      <c r="BK83" s="184">
        <f>BK84</f>
        <v>0</v>
      </c>
    </row>
    <row r="84" s="12" customFormat="1" ht="25.92" customHeight="1">
      <c r="A84" s="12"/>
      <c r="B84" s="185"/>
      <c r="C84" s="186"/>
      <c r="D84" s="187" t="s">
        <v>73</v>
      </c>
      <c r="E84" s="188" t="s">
        <v>205</v>
      </c>
      <c r="F84" s="188" t="s">
        <v>206</v>
      </c>
      <c r="G84" s="186"/>
      <c r="H84" s="186"/>
      <c r="I84" s="189"/>
      <c r="J84" s="190">
        <f>BK84</f>
        <v>0</v>
      </c>
      <c r="K84" s="186"/>
      <c r="L84" s="191"/>
      <c r="M84" s="192"/>
      <c r="N84" s="193"/>
      <c r="O84" s="193"/>
      <c r="P84" s="194">
        <f>P85+P98+P115</f>
        <v>0</v>
      </c>
      <c r="Q84" s="193"/>
      <c r="R84" s="194">
        <f>R85+R98+R115</f>
        <v>0.26882438949999998</v>
      </c>
      <c r="S84" s="193"/>
      <c r="T84" s="195">
        <f>T85+T98+T115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6" t="s">
        <v>149</v>
      </c>
      <c r="AT84" s="197" t="s">
        <v>73</v>
      </c>
      <c r="AU84" s="197" t="s">
        <v>74</v>
      </c>
      <c r="AY84" s="196" t="s">
        <v>140</v>
      </c>
      <c r="BK84" s="198">
        <f>BK85+BK98+BK115</f>
        <v>0</v>
      </c>
    </row>
    <row r="85" s="12" customFormat="1" ht="22.8" customHeight="1">
      <c r="A85" s="12"/>
      <c r="B85" s="185"/>
      <c r="C85" s="186"/>
      <c r="D85" s="187" t="s">
        <v>73</v>
      </c>
      <c r="E85" s="199" t="s">
        <v>565</v>
      </c>
      <c r="F85" s="199" t="s">
        <v>566</v>
      </c>
      <c r="G85" s="186"/>
      <c r="H85" s="186"/>
      <c r="I85" s="189"/>
      <c r="J85" s="200">
        <f>BK85</f>
        <v>0</v>
      </c>
      <c r="K85" s="186"/>
      <c r="L85" s="191"/>
      <c r="M85" s="192"/>
      <c r="N85" s="193"/>
      <c r="O85" s="193"/>
      <c r="P85" s="194">
        <f>SUM(P86:P97)</f>
        <v>0</v>
      </c>
      <c r="Q85" s="193"/>
      <c r="R85" s="194">
        <f>SUM(R86:R97)</f>
        <v>0.16477539999999999</v>
      </c>
      <c r="S85" s="193"/>
      <c r="T85" s="195">
        <f>SUM(T86:T97)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6" t="s">
        <v>149</v>
      </c>
      <c r="AT85" s="197" t="s">
        <v>73</v>
      </c>
      <c r="AU85" s="197" t="s">
        <v>82</v>
      </c>
      <c r="AY85" s="196" t="s">
        <v>140</v>
      </c>
      <c r="BK85" s="198">
        <f>SUM(BK86:BK97)</f>
        <v>0</v>
      </c>
    </row>
    <row r="86" s="2" customFormat="1" ht="16.5" customHeight="1">
      <c r="A86" s="35"/>
      <c r="B86" s="36"/>
      <c r="C86" s="201" t="s">
        <v>82</v>
      </c>
      <c r="D86" s="201" t="s">
        <v>144</v>
      </c>
      <c r="E86" s="202" t="s">
        <v>567</v>
      </c>
      <c r="F86" s="203" t="s">
        <v>568</v>
      </c>
      <c r="G86" s="204" t="s">
        <v>448</v>
      </c>
      <c r="H86" s="205">
        <v>1</v>
      </c>
      <c r="I86" s="206"/>
      <c r="J86" s="207">
        <f>ROUND(I86*H86,2)</f>
        <v>0</v>
      </c>
      <c r="K86" s="203" t="s">
        <v>19</v>
      </c>
      <c r="L86" s="41"/>
      <c r="M86" s="208" t="s">
        <v>19</v>
      </c>
      <c r="N86" s="209" t="s">
        <v>46</v>
      </c>
      <c r="O86" s="81"/>
      <c r="P86" s="210">
        <f>O86*H86</f>
        <v>0</v>
      </c>
      <c r="Q86" s="210">
        <v>0.00040999999999999999</v>
      </c>
      <c r="R86" s="210">
        <f>Q86*H86</f>
        <v>0.00040999999999999999</v>
      </c>
      <c r="S86" s="210">
        <v>0</v>
      </c>
      <c r="T86" s="211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12" t="s">
        <v>156</v>
      </c>
      <c r="AT86" s="212" t="s">
        <v>144</v>
      </c>
      <c r="AU86" s="212" t="s">
        <v>149</v>
      </c>
      <c r="AY86" s="14" t="s">
        <v>140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4" t="s">
        <v>149</v>
      </c>
      <c r="BK86" s="213">
        <f>ROUND(I86*H86,2)</f>
        <v>0</v>
      </c>
      <c r="BL86" s="14" t="s">
        <v>156</v>
      </c>
      <c r="BM86" s="212" t="s">
        <v>569</v>
      </c>
    </row>
    <row r="87" s="2" customFormat="1" ht="16.5" customHeight="1">
      <c r="A87" s="35"/>
      <c r="B87" s="36"/>
      <c r="C87" s="201" t="s">
        <v>149</v>
      </c>
      <c r="D87" s="201" t="s">
        <v>144</v>
      </c>
      <c r="E87" s="202" t="s">
        <v>570</v>
      </c>
      <c r="F87" s="203" t="s">
        <v>571</v>
      </c>
      <c r="G87" s="204" t="s">
        <v>448</v>
      </c>
      <c r="H87" s="205">
        <v>5</v>
      </c>
      <c r="I87" s="206"/>
      <c r="J87" s="207">
        <f>ROUND(I87*H87,2)</f>
        <v>0</v>
      </c>
      <c r="K87" s="203" t="s">
        <v>19</v>
      </c>
      <c r="L87" s="41"/>
      <c r="M87" s="208" t="s">
        <v>19</v>
      </c>
      <c r="N87" s="209" t="s">
        <v>46</v>
      </c>
      <c r="O87" s="81"/>
      <c r="P87" s="210">
        <f>O87*H87</f>
        <v>0</v>
      </c>
      <c r="Q87" s="210">
        <v>0.00051000000000000004</v>
      </c>
      <c r="R87" s="210">
        <f>Q87*H87</f>
        <v>0.0025500000000000002</v>
      </c>
      <c r="S87" s="210">
        <v>0</v>
      </c>
      <c r="T87" s="21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2" t="s">
        <v>156</v>
      </c>
      <c r="AT87" s="212" t="s">
        <v>144</v>
      </c>
      <c r="AU87" s="212" t="s">
        <v>149</v>
      </c>
      <c r="AY87" s="14" t="s">
        <v>140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4" t="s">
        <v>149</v>
      </c>
      <c r="BK87" s="213">
        <f>ROUND(I87*H87,2)</f>
        <v>0</v>
      </c>
      <c r="BL87" s="14" t="s">
        <v>156</v>
      </c>
      <c r="BM87" s="212" t="s">
        <v>572</v>
      </c>
    </row>
    <row r="88" s="2" customFormat="1" ht="16.5" customHeight="1">
      <c r="A88" s="35"/>
      <c r="B88" s="36"/>
      <c r="C88" s="201" t="s">
        <v>261</v>
      </c>
      <c r="D88" s="201" t="s">
        <v>144</v>
      </c>
      <c r="E88" s="202" t="s">
        <v>573</v>
      </c>
      <c r="F88" s="203" t="s">
        <v>574</v>
      </c>
      <c r="G88" s="204" t="s">
        <v>448</v>
      </c>
      <c r="H88" s="205">
        <v>1</v>
      </c>
      <c r="I88" s="206"/>
      <c r="J88" s="207">
        <f>ROUND(I88*H88,2)</f>
        <v>0</v>
      </c>
      <c r="K88" s="203" t="s">
        <v>19</v>
      </c>
      <c r="L88" s="41"/>
      <c r="M88" s="208" t="s">
        <v>19</v>
      </c>
      <c r="N88" s="209" t="s">
        <v>46</v>
      </c>
      <c r="O88" s="81"/>
      <c r="P88" s="210">
        <f>O88*H88</f>
        <v>0</v>
      </c>
      <c r="Q88" s="210">
        <v>0.0022499999999999998</v>
      </c>
      <c r="R88" s="210">
        <f>Q88*H88</f>
        <v>0.0022499999999999998</v>
      </c>
      <c r="S88" s="210">
        <v>0</v>
      </c>
      <c r="T88" s="21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2" t="s">
        <v>156</v>
      </c>
      <c r="AT88" s="212" t="s">
        <v>144</v>
      </c>
      <c r="AU88" s="212" t="s">
        <v>149</v>
      </c>
      <c r="AY88" s="14" t="s">
        <v>140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4" t="s">
        <v>149</v>
      </c>
      <c r="BK88" s="213">
        <f>ROUND(I88*H88,2)</f>
        <v>0</v>
      </c>
      <c r="BL88" s="14" t="s">
        <v>156</v>
      </c>
      <c r="BM88" s="212" t="s">
        <v>575</v>
      </c>
    </row>
    <row r="89" s="2" customFormat="1" ht="16.5" customHeight="1">
      <c r="A89" s="35"/>
      <c r="B89" s="36"/>
      <c r="C89" s="201" t="s">
        <v>148</v>
      </c>
      <c r="D89" s="201" t="s">
        <v>144</v>
      </c>
      <c r="E89" s="202" t="s">
        <v>576</v>
      </c>
      <c r="F89" s="203" t="s">
        <v>577</v>
      </c>
      <c r="G89" s="204" t="s">
        <v>448</v>
      </c>
      <c r="H89" s="205">
        <v>2</v>
      </c>
      <c r="I89" s="206"/>
      <c r="J89" s="207">
        <f>ROUND(I89*H89,2)</f>
        <v>0</v>
      </c>
      <c r="K89" s="203" t="s">
        <v>19</v>
      </c>
      <c r="L89" s="41"/>
      <c r="M89" s="208" t="s">
        <v>19</v>
      </c>
      <c r="N89" s="209" t="s">
        <v>46</v>
      </c>
      <c r="O89" s="81"/>
      <c r="P89" s="210">
        <f>O89*H89</f>
        <v>0</v>
      </c>
      <c r="Q89" s="210">
        <v>0.0020899999999999998</v>
      </c>
      <c r="R89" s="210">
        <f>Q89*H89</f>
        <v>0.0041799999999999997</v>
      </c>
      <c r="S89" s="210">
        <v>0</v>
      </c>
      <c r="T89" s="21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2" t="s">
        <v>156</v>
      </c>
      <c r="AT89" s="212" t="s">
        <v>144</v>
      </c>
      <c r="AU89" s="212" t="s">
        <v>149</v>
      </c>
      <c r="AY89" s="14" t="s">
        <v>140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4" t="s">
        <v>149</v>
      </c>
      <c r="BK89" s="213">
        <f>ROUND(I89*H89,2)</f>
        <v>0</v>
      </c>
      <c r="BL89" s="14" t="s">
        <v>156</v>
      </c>
      <c r="BM89" s="212" t="s">
        <v>578</v>
      </c>
    </row>
    <row r="90" s="2" customFormat="1" ht="16.5" customHeight="1">
      <c r="A90" s="35"/>
      <c r="B90" s="36"/>
      <c r="C90" s="201" t="s">
        <v>270</v>
      </c>
      <c r="D90" s="201" t="s">
        <v>144</v>
      </c>
      <c r="E90" s="202" t="s">
        <v>579</v>
      </c>
      <c r="F90" s="203" t="s">
        <v>580</v>
      </c>
      <c r="G90" s="204" t="s">
        <v>147</v>
      </c>
      <c r="H90" s="205">
        <v>2</v>
      </c>
      <c r="I90" s="206"/>
      <c r="J90" s="207">
        <f>ROUND(I90*H90,2)</f>
        <v>0</v>
      </c>
      <c r="K90" s="203" t="s">
        <v>19</v>
      </c>
      <c r="L90" s="41"/>
      <c r="M90" s="208" t="s">
        <v>19</v>
      </c>
      <c r="N90" s="209" t="s">
        <v>46</v>
      </c>
      <c r="O90" s="81"/>
      <c r="P90" s="210">
        <f>O90*H90</f>
        <v>0</v>
      </c>
      <c r="Q90" s="210">
        <v>0.00027999999999999998</v>
      </c>
      <c r="R90" s="210">
        <f>Q90*H90</f>
        <v>0.00055999999999999995</v>
      </c>
      <c r="S90" s="210">
        <v>0</v>
      </c>
      <c r="T90" s="211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2" t="s">
        <v>156</v>
      </c>
      <c r="AT90" s="212" t="s">
        <v>144</v>
      </c>
      <c r="AU90" s="212" t="s">
        <v>149</v>
      </c>
      <c r="AY90" s="14" t="s">
        <v>140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4" t="s">
        <v>149</v>
      </c>
      <c r="BK90" s="213">
        <f>ROUND(I90*H90,2)</f>
        <v>0</v>
      </c>
      <c r="BL90" s="14" t="s">
        <v>156</v>
      </c>
      <c r="BM90" s="212" t="s">
        <v>581</v>
      </c>
    </row>
    <row r="91" s="2" customFormat="1" ht="21.75" customHeight="1">
      <c r="A91" s="35"/>
      <c r="B91" s="36"/>
      <c r="C91" s="201" t="s">
        <v>272</v>
      </c>
      <c r="D91" s="201" t="s">
        <v>144</v>
      </c>
      <c r="E91" s="202" t="s">
        <v>582</v>
      </c>
      <c r="F91" s="203" t="s">
        <v>583</v>
      </c>
      <c r="G91" s="204" t="s">
        <v>584</v>
      </c>
      <c r="H91" s="205">
        <v>0.02</v>
      </c>
      <c r="I91" s="206"/>
      <c r="J91" s="207">
        <f>ROUND(I91*H91,2)</f>
        <v>0</v>
      </c>
      <c r="K91" s="203" t="s">
        <v>188</v>
      </c>
      <c r="L91" s="41"/>
      <c r="M91" s="208" t="s">
        <v>19</v>
      </c>
      <c r="N91" s="209" t="s">
        <v>46</v>
      </c>
      <c r="O91" s="81"/>
      <c r="P91" s="210">
        <f>O91*H91</f>
        <v>0</v>
      </c>
      <c r="Q91" s="210">
        <v>1.8907700000000001</v>
      </c>
      <c r="R91" s="210">
        <f>Q91*H91</f>
        <v>0.037815399999999999</v>
      </c>
      <c r="S91" s="210">
        <v>0</v>
      </c>
      <c r="T91" s="21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2" t="s">
        <v>156</v>
      </c>
      <c r="AT91" s="212" t="s">
        <v>144</v>
      </c>
      <c r="AU91" s="212" t="s">
        <v>149</v>
      </c>
      <c r="AY91" s="14" t="s">
        <v>140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4" t="s">
        <v>149</v>
      </c>
      <c r="BK91" s="213">
        <f>ROUND(I91*H91,2)</f>
        <v>0</v>
      </c>
      <c r="BL91" s="14" t="s">
        <v>156</v>
      </c>
      <c r="BM91" s="212" t="s">
        <v>585</v>
      </c>
    </row>
    <row r="92" s="2" customFormat="1">
      <c r="A92" s="35"/>
      <c r="B92" s="36"/>
      <c r="C92" s="37"/>
      <c r="D92" s="224" t="s">
        <v>182</v>
      </c>
      <c r="E92" s="37"/>
      <c r="F92" s="225" t="s">
        <v>586</v>
      </c>
      <c r="G92" s="37"/>
      <c r="H92" s="37"/>
      <c r="I92" s="226"/>
      <c r="J92" s="37"/>
      <c r="K92" s="37"/>
      <c r="L92" s="41"/>
      <c r="M92" s="227"/>
      <c r="N92" s="228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182</v>
      </c>
      <c r="AU92" s="14" t="s">
        <v>149</v>
      </c>
    </row>
    <row r="93" s="2" customFormat="1" ht="33" customHeight="1">
      <c r="A93" s="35"/>
      <c r="B93" s="36"/>
      <c r="C93" s="201" t="s">
        <v>277</v>
      </c>
      <c r="D93" s="201" t="s">
        <v>144</v>
      </c>
      <c r="E93" s="202" t="s">
        <v>587</v>
      </c>
      <c r="F93" s="203" t="s">
        <v>588</v>
      </c>
      <c r="G93" s="204" t="s">
        <v>584</v>
      </c>
      <c r="H93" s="205">
        <v>0.17999999999999999</v>
      </c>
      <c r="I93" s="206"/>
      <c r="J93" s="207">
        <f>ROUND(I93*H93,2)</f>
        <v>0</v>
      </c>
      <c r="K93" s="203" t="s">
        <v>188</v>
      </c>
      <c r="L93" s="41"/>
      <c r="M93" s="208" t="s">
        <v>19</v>
      </c>
      <c r="N93" s="209" t="s">
        <v>46</v>
      </c>
      <c r="O93" s="81"/>
      <c r="P93" s="210">
        <f>O93*H93</f>
        <v>0</v>
      </c>
      <c r="Q93" s="210">
        <v>0</v>
      </c>
      <c r="R93" s="210">
        <f>Q93*H93</f>
        <v>0</v>
      </c>
      <c r="S93" s="210">
        <v>0</v>
      </c>
      <c r="T93" s="211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2" t="s">
        <v>156</v>
      </c>
      <c r="AT93" s="212" t="s">
        <v>144</v>
      </c>
      <c r="AU93" s="212" t="s">
        <v>149</v>
      </c>
      <c r="AY93" s="14" t="s">
        <v>140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4" t="s">
        <v>149</v>
      </c>
      <c r="BK93" s="213">
        <f>ROUND(I93*H93,2)</f>
        <v>0</v>
      </c>
      <c r="BL93" s="14" t="s">
        <v>156</v>
      </c>
      <c r="BM93" s="212" t="s">
        <v>589</v>
      </c>
    </row>
    <row r="94" s="2" customFormat="1">
      <c r="A94" s="35"/>
      <c r="B94" s="36"/>
      <c r="C94" s="37"/>
      <c r="D94" s="224" t="s">
        <v>182</v>
      </c>
      <c r="E94" s="37"/>
      <c r="F94" s="225" t="s">
        <v>590</v>
      </c>
      <c r="G94" s="37"/>
      <c r="H94" s="37"/>
      <c r="I94" s="226"/>
      <c r="J94" s="37"/>
      <c r="K94" s="37"/>
      <c r="L94" s="41"/>
      <c r="M94" s="227"/>
      <c r="N94" s="228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182</v>
      </c>
      <c r="AU94" s="14" t="s">
        <v>149</v>
      </c>
    </row>
    <row r="95" s="2" customFormat="1" ht="16.5" customHeight="1">
      <c r="A95" s="35"/>
      <c r="B95" s="36"/>
      <c r="C95" s="201" t="s">
        <v>143</v>
      </c>
      <c r="D95" s="201" t="s">
        <v>144</v>
      </c>
      <c r="E95" s="202" t="s">
        <v>591</v>
      </c>
      <c r="F95" s="203" t="s">
        <v>592</v>
      </c>
      <c r="G95" s="204" t="s">
        <v>584</v>
      </c>
      <c r="H95" s="205">
        <v>0.070000000000000007</v>
      </c>
      <c r="I95" s="206"/>
      <c r="J95" s="207">
        <f>ROUND(I95*H95,2)</f>
        <v>0</v>
      </c>
      <c r="K95" s="203" t="s">
        <v>19</v>
      </c>
      <c r="L95" s="41"/>
      <c r="M95" s="208" t="s">
        <v>19</v>
      </c>
      <c r="N95" s="209" t="s">
        <v>46</v>
      </c>
      <c r="O95" s="81"/>
      <c r="P95" s="210">
        <f>O95*H95</f>
        <v>0</v>
      </c>
      <c r="Q95" s="210">
        <v>1.6699999999999999</v>
      </c>
      <c r="R95" s="210">
        <f>Q95*H95</f>
        <v>0.1169</v>
      </c>
      <c r="S95" s="210">
        <v>0</v>
      </c>
      <c r="T95" s="21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2" t="s">
        <v>156</v>
      </c>
      <c r="AT95" s="212" t="s">
        <v>144</v>
      </c>
      <c r="AU95" s="212" t="s">
        <v>149</v>
      </c>
      <c r="AY95" s="14" t="s">
        <v>140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4" t="s">
        <v>149</v>
      </c>
      <c r="BK95" s="213">
        <f>ROUND(I95*H95,2)</f>
        <v>0</v>
      </c>
      <c r="BL95" s="14" t="s">
        <v>156</v>
      </c>
      <c r="BM95" s="212" t="s">
        <v>593</v>
      </c>
    </row>
    <row r="96" s="2" customFormat="1" ht="16.5" customHeight="1">
      <c r="A96" s="35"/>
      <c r="B96" s="36"/>
      <c r="C96" s="201" t="s">
        <v>151</v>
      </c>
      <c r="D96" s="201" t="s">
        <v>144</v>
      </c>
      <c r="E96" s="202" t="s">
        <v>594</v>
      </c>
      <c r="F96" s="203" t="s">
        <v>595</v>
      </c>
      <c r="G96" s="204" t="s">
        <v>448</v>
      </c>
      <c r="H96" s="205">
        <v>2</v>
      </c>
      <c r="I96" s="206"/>
      <c r="J96" s="207">
        <f>ROUND(I96*H96,2)</f>
        <v>0</v>
      </c>
      <c r="K96" s="203" t="s">
        <v>19</v>
      </c>
      <c r="L96" s="41"/>
      <c r="M96" s="208" t="s">
        <v>19</v>
      </c>
      <c r="N96" s="209" t="s">
        <v>46</v>
      </c>
      <c r="O96" s="81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2" t="s">
        <v>156</v>
      </c>
      <c r="AT96" s="212" t="s">
        <v>144</v>
      </c>
      <c r="AU96" s="212" t="s">
        <v>149</v>
      </c>
      <c r="AY96" s="14" t="s">
        <v>140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4" t="s">
        <v>149</v>
      </c>
      <c r="BK96" s="213">
        <f>ROUND(I96*H96,2)</f>
        <v>0</v>
      </c>
      <c r="BL96" s="14" t="s">
        <v>156</v>
      </c>
      <c r="BM96" s="212" t="s">
        <v>596</v>
      </c>
    </row>
    <row r="97" s="2" customFormat="1" ht="16.5" customHeight="1">
      <c r="A97" s="35"/>
      <c r="B97" s="36"/>
      <c r="C97" s="201" t="s">
        <v>394</v>
      </c>
      <c r="D97" s="201" t="s">
        <v>144</v>
      </c>
      <c r="E97" s="202" t="s">
        <v>597</v>
      </c>
      <c r="F97" s="203" t="s">
        <v>598</v>
      </c>
      <c r="G97" s="204" t="s">
        <v>599</v>
      </c>
      <c r="H97" s="205">
        <v>1</v>
      </c>
      <c r="I97" s="206"/>
      <c r="J97" s="207">
        <f>ROUND(I97*H97,2)</f>
        <v>0</v>
      </c>
      <c r="K97" s="203" t="s">
        <v>19</v>
      </c>
      <c r="L97" s="41"/>
      <c r="M97" s="208" t="s">
        <v>19</v>
      </c>
      <c r="N97" s="209" t="s">
        <v>46</v>
      </c>
      <c r="O97" s="81"/>
      <c r="P97" s="210">
        <f>O97*H97</f>
        <v>0</v>
      </c>
      <c r="Q97" s="210">
        <v>0.00011</v>
      </c>
      <c r="R97" s="210">
        <f>Q97*H97</f>
        <v>0.00011</v>
      </c>
      <c r="S97" s="210">
        <v>0</v>
      </c>
      <c r="T97" s="211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2" t="s">
        <v>156</v>
      </c>
      <c r="AT97" s="212" t="s">
        <v>144</v>
      </c>
      <c r="AU97" s="212" t="s">
        <v>149</v>
      </c>
      <c r="AY97" s="14" t="s">
        <v>140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4" t="s">
        <v>149</v>
      </c>
      <c r="BK97" s="213">
        <f>ROUND(I97*H97,2)</f>
        <v>0</v>
      </c>
      <c r="BL97" s="14" t="s">
        <v>156</v>
      </c>
      <c r="BM97" s="212" t="s">
        <v>600</v>
      </c>
    </row>
    <row r="98" s="12" customFormat="1" ht="22.8" customHeight="1">
      <c r="A98" s="12"/>
      <c r="B98" s="185"/>
      <c r="C98" s="186"/>
      <c r="D98" s="187" t="s">
        <v>73</v>
      </c>
      <c r="E98" s="199" t="s">
        <v>601</v>
      </c>
      <c r="F98" s="199" t="s">
        <v>602</v>
      </c>
      <c r="G98" s="186"/>
      <c r="H98" s="186"/>
      <c r="I98" s="189"/>
      <c r="J98" s="200">
        <f>BK98</f>
        <v>0</v>
      </c>
      <c r="K98" s="186"/>
      <c r="L98" s="191"/>
      <c r="M98" s="192"/>
      <c r="N98" s="193"/>
      <c r="O98" s="193"/>
      <c r="P98" s="194">
        <f>SUM(P99:P114)</f>
        <v>0</v>
      </c>
      <c r="Q98" s="193"/>
      <c r="R98" s="194">
        <f>SUM(R99:R114)</f>
        <v>0.019599999999999999</v>
      </c>
      <c r="S98" s="193"/>
      <c r="T98" s="195">
        <f>SUM(T99:T114)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6" t="s">
        <v>149</v>
      </c>
      <c r="AT98" s="197" t="s">
        <v>73</v>
      </c>
      <c r="AU98" s="197" t="s">
        <v>82</v>
      </c>
      <c r="AY98" s="196" t="s">
        <v>140</v>
      </c>
      <c r="BK98" s="198">
        <f>SUM(BK99:BK114)</f>
        <v>0</v>
      </c>
    </row>
    <row r="99" s="2" customFormat="1" ht="16.5" customHeight="1">
      <c r="A99" s="35"/>
      <c r="B99" s="36"/>
      <c r="C99" s="201" t="s">
        <v>398</v>
      </c>
      <c r="D99" s="201" t="s">
        <v>144</v>
      </c>
      <c r="E99" s="202" t="s">
        <v>603</v>
      </c>
      <c r="F99" s="203" t="s">
        <v>604</v>
      </c>
      <c r="G99" s="204" t="s">
        <v>448</v>
      </c>
      <c r="H99" s="205">
        <v>8</v>
      </c>
      <c r="I99" s="206"/>
      <c r="J99" s="207">
        <f>ROUND(I99*H99,2)</f>
        <v>0</v>
      </c>
      <c r="K99" s="203" t="s">
        <v>19</v>
      </c>
      <c r="L99" s="41"/>
      <c r="M99" s="208" t="s">
        <v>19</v>
      </c>
      <c r="N99" s="209" t="s">
        <v>46</v>
      </c>
      <c r="O99" s="81"/>
      <c r="P99" s="210">
        <f>O99*H99</f>
        <v>0</v>
      </c>
      <c r="Q99" s="210">
        <v>0.00046999999999999999</v>
      </c>
      <c r="R99" s="210">
        <f>Q99*H99</f>
        <v>0.0037599999999999999</v>
      </c>
      <c r="S99" s="210">
        <v>0</v>
      </c>
      <c r="T99" s="211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2" t="s">
        <v>156</v>
      </c>
      <c r="AT99" s="212" t="s">
        <v>144</v>
      </c>
      <c r="AU99" s="212" t="s">
        <v>149</v>
      </c>
      <c r="AY99" s="14" t="s">
        <v>140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4" t="s">
        <v>149</v>
      </c>
      <c r="BK99" s="213">
        <f>ROUND(I99*H99,2)</f>
        <v>0</v>
      </c>
      <c r="BL99" s="14" t="s">
        <v>156</v>
      </c>
      <c r="BM99" s="212" t="s">
        <v>605</v>
      </c>
    </row>
    <row r="100" s="2" customFormat="1" ht="16.5" customHeight="1">
      <c r="A100" s="35"/>
      <c r="B100" s="36"/>
      <c r="C100" s="201" t="s">
        <v>8</v>
      </c>
      <c r="D100" s="201" t="s">
        <v>144</v>
      </c>
      <c r="E100" s="202" t="s">
        <v>606</v>
      </c>
      <c r="F100" s="203" t="s">
        <v>607</v>
      </c>
      <c r="G100" s="204" t="s">
        <v>448</v>
      </c>
      <c r="H100" s="205">
        <v>15</v>
      </c>
      <c r="I100" s="206"/>
      <c r="J100" s="207">
        <f>ROUND(I100*H100,2)</f>
        <v>0</v>
      </c>
      <c r="K100" s="203" t="s">
        <v>19</v>
      </c>
      <c r="L100" s="41"/>
      <c r="M100" s="208" t="s">
        <v>19</v>
      </c>
      <c r="N100" s="209" t="s">
        <v>46</v>
      </c>
      <c r="O100" s="81"/>
      <c r="P100" s="210">
        <f>O100*H100</f>
        <v>0</v>
      </c>
      <c r="Q100" s="210">
        <v>0.00058</v>
      </c>
      <c r="R100" s="210">
        <f>Q100*H100</f>
        <v>0.0086999999999999994</v>
      </c>
      <c r="S100" s="210">
        <v>0</v>
      </c>
      <c r="T100" s="21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2" t="s">
        <v>156</v>
      </c>
      <c r="AT100" s="212" t="s">
        <v>144</v>
      </c>
      <c r="AU100" s="212" t="s">
        <v>149</v>
      </c>
      <c r="AY100" s="14" t="s">
        <v>140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4" t="s">
        <v>149</v>
      </c>
      <c r="BK100" s="213">
        <f>ROUND(I100*H100,2)</f>
        <v>0</v>
      </c>
      <c r="BL100" s="14" t="s">
        <v>156</v>
      </c>
      <c r="BM100" s="212" t="s">
        <v>608</v>
      </c>
    </row>
    <row r="101" s="2" customFormat="1" ht="16.5" customHeight="1">
      <c r="A101" s="35"/>
      <c r="B101" s="36"/>
      <c r="C101" s="214" t="s">
        <v>327</v>
      </c>
      <c r="D101" s="214" t="s">
        <v>152</v>
      </c>
      <c r="E101" s="215" t="s">
        <v>609</v>
      </c>
      <c r="F101" s="216" t="s">
        <v>610</v>
      </c>
      <c r="G101" s="217" t="s">
        <v>448</v>
      </c>
      <c r="H101" s="218">
        <v>3</v>
      </c>
      <c r="I101" s="219"/>
      <c r="J101" s="220">
        <f>ROUND(I101*H101,2)</f>
        <v>0</v>
      </c>
      <c r="K101" s="216" t="s">
        <v>19</v>
      </c>
      <c r="L101" s="221"/>
      <c r="M101" s="222" t="s">
        <v>19</v>
      </c>
      <c r="N101" s="223" t="s">
        <v>46</v>
      </c>
      <c r="O101" s="81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2" t="s">
        <v>230</v>
      </c>
      <c r="AT101" s="212" t="s">
        <v>152</v>
      </c>
      <c r="AU101" s="212" t="s">
        <v>149</v>
      </c>
      <c r="AY101" s="14" t="s">
        <v>140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4" t="s">
        <v>149</v>
      </c>
      <c r="BK101" s="213">
        <f>ROUND(I101*H101,2)</f>
        <v>0</v>
      </c>
      <c r="BL101" s="14" t="s">
        <v>156</v>
      </c>
      <c r="BM101" s="212" t="s">
        <v>611</v>
      </c>
    </row>
    <row r="102" s="2" customFormat="1" ht="16.5" customHeight="1">
      <c r="A102" s="35"/>
      <c r="B102" s="36"/>
      <c r="C102" s="214" t="s">
        <v>332</v>
      </c>
      <c r="D102" s="214" t="s">
        <v>152</v>
      </c>
      <c r="E102" s="215" t="s">
        <v>612</v>
      </c>
      <c r="F102" s="216" t="s">
        <v>613</v>
      </c>
      <c r="G102" s="217" t="s">
        <v>448</v>
      </c>
      <c r="H102" s="218">
        <v>9</v>
      </c>
      <c r="I102" s="219"/>
      <c r="J102" s="220">
        <f>ROUND(I102*H102,2)</f>
        <v>0</v>
      </c>
      <c r="K102" s="216" t="s">
        <v>19</v>
      </c>
      <c r="L102" s="221"/>
      <c r="M102" s="222" t="s">
        <v>19</v>
      </c>
      <c r="N102" s="223" t="s">
        <v>46</v>
      </c>
      <c r="O102" s="8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230</v>
      </c>
      <c r="AT102" s="212" t="s">
        <v>152</v>
      </c>
      <c r="AU102" s="212" t="s">
        <v>149</v>
      </c>
      <c r="AY102" s="14" t="s">
        <v>140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149</v>
      </c>
      <c r="BK102" s="213">
        <f>ROUND(I102*H102,2)</f>
        <v>0</v>
      </c>
      <c r="BL102" s="14" t="s">
        <v>156</v>
      </c>
      <c r="BM102" s="212" t="s">
        <v>614</v>
      </c>
    </row>
    <row r="103" s="2" customFormat="1" ht="16.5" customHeight="1">
      <c r="A103" s="35"/>
      <c r="B103" s="36"/>
      <c r="C103" s="214" t="s">
        <v>337</v>
      </c>
      <c r="D103" s="214" t="s">
        <v>152</v>
      </c>
      <c r="E103" s="215" t="s">
        <v>615</v>
      </c>
      <c r="F103" s="216" t="s">
        <v>616</v>
      </c>
      <c r="G103" s="217" t="s">
        <v>448</v>
      </c>
      <c r="H103" s="218">
        <v>5</v>
      </c>
      <c r="I103" s="219"/>
      <c r="J103" s="220">
        <f>ROUND(I103*H103,2)</f>
        <v>0</v>
      </c>
      <c r="K103" s="216" t="s">
        <v>19</v>
      </c>
      <c r="L103" s="221"/>
      <c r="M103" s="222" t="s">
        <v>19</v>
      </c>
      <c r="N103" s="223" t="s">
        <v>46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230</v>
      </c>
      <c r="AT103" s="212" t="s">
        <v>152</v>
      </c>
      <c r="AU103" s="212" t="s">
        <v>149</v>
      </c>
      <c r="AY103" s="14" t="s">
        <v>140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149</v>
      </c>
      <c r="BK103" s="213">
        <f>ROUND(I103*H103,2)</f>
        <v>0</v>
      </c>
      <c r="BL103" s="14" t="s">
        <v>156</v>
      </c>
      <c r="BM103" s="212" t="s">
        <v>617</v>
      </c>
    </row>
    <row r="104" s="2" customFormat="1" ht="16.5" customHeight="1">
      <c r="A104" s="35"/>
      <c r="B104" s="36"/>
      <c r="C104" s="214" t="s">
        <v>156</v>
      </c>
      <c r="D104" s="214" t="s">
        <v>152</v>
      </c>
      <c r="E104" s="215" t="s">
        <v>618</v>
      </c>
      <c r="F104" s="216" t="s">
        <v>619</v>
      </c>
      <c r="G104" s="217" t="s">
        <v>448</v>
      </c>
      <c r="H104" s="218">
        <v>6</v>
      </c>
      <c r="I104" s="219"/>
      <c r="J104" s="220">
        <f>ROUND(I104*H104,2)</f>
        <v>0</v>
      </c>
      <c r="K104" s="216" t="s">
        <v>188</v>
      </c>
      <c r="L104" s="221"/>
      <c r="M104" s="222" t="s">
        <v>19</v>
      </c>
      <c r="N104" s="223" t="s">
        <v>46</v>
      </c>
      <c r="O104" s="81"/>
      <c r="P104" s="210">
        <f>O104*H104</f>
        <v>0</v>
      </c>
      <c r="Q104" s="210">
        <v>5.0000000000000002E-05</v>
      </c>
      <c r="R104" s="210">
        <f>Q104*H104</f>
        <v>0.00030000000000000003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230</v>
      </c>
      <c r="AT104" s="212" t="s">
        <v>152</v>
      </c>
      <c r="AU104" s="212" t="s">
        <v>149</v>
      </c>
      <c r="AY104" s="14" t="s">
        <v>140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149</v>
      </c>
      <c r="BK104" s="213">
        <f>ROUND(I104*H104,2)</f>
        <v>0</v>
      </c>
      <c r="BL104" s="14" t="s">
        <v>156</v>
      </c>
      <c r="BM104" s="212" t="s">
        <v>620</v>
      </c>
    </row>
    <row r="105" s="2" customFormat="1" ht="16.5" customHeight="1">
      <c r="A105" s="35"/>
      <c r="B105" s="36"/>
      <c r="C105" s="201" t="s">
        <v>160</v>
      </c>
      <c r="D105" s="201" t="s">
        <v>144</v>
      </c>
      <c r="E105" s="202" t="s">
        <v>621</v>
      </c>
      <c r="F105" s="203" t="s">
        <v>622</v>
      </c>
      <c r="G105" s="204" t="s">
        <v>448</v>
      </c>
      <c r="H105" s="205">
        <v>23</v>
      </c>
      <c r="I105" s="206"/>
      <c r="J105" s="207">
        <f>ROUND(I105*H105,2)</f>
        <v>0</v>
      </c>
      <c r="K105" s="203" t="s">
        <v>19</v>
      </c>
      <c r="L105" s="41"/>
      <c r="M105" s="208" t="s">
        <v>19</v>
      </c>
      <c r="N105" s="209" t="s">
        <v>46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156</v>
      </c>
      <c r="AT105" s="212" t="s">
        <v>144</v>
      </c>
      <c r="AU105" s="212" t="s">
        <v>149</v>
      </c>
      <c r="AY105" s="14" t="s">
        <v>140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149</v>
      </c>
      <c r="BK105" s="213">
        <f>ROUND(I105*H105,2)</f>
        <v>0</v>
      </c>
      <c r="BL105" s="14" t="s">
        <v>156</v>
      </c>
      <c r="BM105" s="212" t="s">
        <v>623</v>
      </c>
    </row>
    <row r="106" s="2" customFormat="1" ht="16.5" customHeight="1">
      <c r="A106" s="35"/>
      <c r="B106" s="36"/>
      <c r="C106" s="201" t="s">
        <v>426</v>
      </c>
      <c r="D106" s="201" t="s">
        <v>144</v>
      </c>
      <c r="E106" s="202" t="s">
        <v>624</v>
      </c>
      <c r="F106" s="203" t="s">
        <v>625</v>
      </c>
      <c r="G106" s="204" t="s">
        <v>147</v>
      </c>
      <c r="H106" s="205">
        <v>2</v>
      </c>
      <c r="I106" s="206"/>
      <c r="J106" s="207">
        <f>ROUND(I106*H106,2)</f>
        <v>0</v>
      </c>
      <c r="K106" s="203" t="s">
        <v>19</v>
      </c>
      <c r="L106" s="41"/>
      <c r="M106" s="208" t="s">
        <v>19</v>
      </c>
      <c r="N106" s="209" t="s">
        <v>46</v>
      </c>
      <c r="O106" s="81"/>
      <c r="P106" s="210">
        <f>O106*H106</f>
        <v>0</v>
      </c>
      <c r="Q106" s="210">
        <v>0.00031</v>
      </c>
      <c r="R106" s="210">
        <f>Q106*H106</f>
        <v>0.00062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156</v>
      </c>
      <c r="AT106" s="212" t="s">
        <v>144</v>
      </c>
      <c r="AU106" s="212" t="s">
        <v>149</v>
      </c>
      <c r="AY106" s="14" t="s">
        <v>140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149</v>
      </c>
      <c r="BK106" s="213">
        <f>ROUND(I106*H106,2)</f>
        <v>0</v>
      </c>
      <c r="BL106" s="14" t="s">
        <v>156</v>
      </c>
      <c r="BM106" s="212" t="s">
        <v>626</v>
      </c>
    </row>
    <row r="107" s="2" customFormat="1" ht="16.5" customHeight="1">
      <c r="A107" s="35"/>
      <c r="B107" s="36"/>
      <c r="C107" s="201" t="s">
        <v>430</v>
      </c>
      <c r="D107" s="201" t="s">
        <v>144</v>
      </c>
      <c r="E107" s="202" t="s">
        <v>627</v>
      </c>
      <c r="F107" s="203" t="s">
        <v>628</v>
      </c>
      <c r="G107" s="204" t="s">
        <v>147</v>
      </c>
      <c r="H107" s="205">
        <v>2</v>
      </c>
      <c r="I107" s="206"/>
      <c r="J107" s="207">
        <f>ROUND(I107*H107,2)</f>
        <v>0</v>
      </c>
      <c r="K107" s="203" t="s">
        <v>19</v>
      </c>
      <c r="L107" s="41"/>
      <c r="M107" s="208" t="s">
        <v>19</v>
      </c>
      <c r="N107" s="209" t="s">
        <v>46</v>
      </c>
      <c r="O107" s="81"/>
      <c r="P107" s="210">
        <f>O107*H107</f>
        <v>0</v>
      </c>
      <c r="Q107" s="210">
        <v>0.00017000000000000001</v>
      </c>
      <c r="R107" s="210">
        <f>Q107*H107</f>
        <v>0.00034000000000000002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156</v>
      </c>
      <c r="AT107" s="212" t="s">
        <v>144</v>
      </c>
      <c r="AU107" s="212" t="s">
        <v>149</v>
      </c>
      <c r="AY107" s="14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149</v>
      </c>
      <c r="BK107" s="213">
        <f>ROUND(I107*H107,2)</f>
        <v>0</v>
      </c>
      <c r="BL107" s="14" t="s">
        <v>156</v>
      </c>
      <c r="BM107" s="212" t="s">
        <v>629</v>
      </c>
    </row>
    <row r="108" s="2" customFormat="1" ht="16.5" customHeight="1">
      <c r="A108" s="35"/>
      <c r="B108" s="36"/>
      <c r="C108" s="214" t="s">
        <v>435</v>
      </c>
      <c r="D108" s="214" t="s">
        <v>152</v>
      </c>
      <c r="E108" s="215" t="s">
        <v>630</v>
      </c>
      <c r="F108" s="216" t="s">
        <v>631</v>
      </c>
      <c r="G108" s="217" t="s">
        <v>147</v>
      </c>
      <c r="H108" s="218">
        <v>1</v>
      </c>
      <c r="I108" s="219"/>
      <c r="J108" s="220">
        <f>ROUND(I108*H108,2)</f>
        <v>0</v>
      </c>
      <c r="K108" s="216" t="s">
        <v>19</v>
      </c>
      <c r="L108" s="221"/>
      <c r="M108" s="222" t="s">
        <v>19</v>
      </c>
      <c r="N108" s="223" t="s">
        <v>46</v>
      </c>
      <c r="O108" s="81"/>
      <c r="P108" s="210">
        <f>O108*H108</f>
        <v>0</v>
      </c>
      <c r="Q108" s="210">
        <v>0.001</v>
      </c>
      <c r="R108" s="210">
        <f>Q108*H108</f>
        <v>0.001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230</v>
      </c>
      <c r="AT108" s="212" t="s">
        <v>152</v>
      </c>
      <c r="AU108" s="212" t="s">
        <v>149</v>
      </c>
      <c r="AY108" s="14" t="s">
        <v>140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149</v>
      </c>
      <c r="BK108" s="213">
        <f>ROUND(I108*H108,2)</f>
        <v>0</v>
      </c>
      <c r="BL108" s="14" t="s">
        <v>156</v>
      </c>
      <c r="BM108" s="212" t="s">
        <v>632</v>
      </c>
    </row>
    <row r="109" s="2" customFormat="1" ht="16.5" customHeight="1">
      <c r="A109" s="35"/>
      <c r="B109" s="36"/>
      <c r="C109" s="201" t="s">
        <v>7</v>
      </c>
      <c r="D109" s="201" t="s">
        <v>144</v>
      </c>
      <c r="E109" s="202" t="s">
        <v>633</v>
      </c>
      <c r="F109" s="203" t="s">
        <v>634</v>
      </c>
      <c r="G109" s="204" t="s">
        <v>147</v>
      </c>
      <c r="H109" s="205">
        <v>1</v>
      </c>
      <c r="I109" s="206"/>
      <c r="J109" s="207">
        <f>ROUND(I109*H109,2)</f>
        <v>0</v>
      </c>
      <c r="K109" s="203" t="s">
        <v>19</v>
      </c>
      <c r="L109" s="41"/>
      <c r="M109" s="208" t="s">
        <v>19</v>
      </c>
      <c r="N109" s="209" t="s">
        <v>46</v>
      </c>
      <c r="O109" s="81"/>
      <c r="P109" s="210">
        <f>O109*H109</f>
        <v>0</v>
      </c>
      <c r="Q109" s="210">
        <v>0.0024399999999999999</v>
      </c>
      <c r="R109" s="210">
        <f>Q109*H109</f>
        <v>0.0024399999999999999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156</v>
      </c>
      <c r="AT109" s="212" t="s">
        <v>144</v>
      </c>
      <c r="AU109" s="212" t="s">
        <v>149</v>
      </c>
      <c r="AY109" s="14" t="s">
        <v>140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149</v>
      </c>
      <c r="BK109" s="213">
        <f>ROUND(I109*H109,2)</f>
        <v>0</v>
      </c>
      <c r="BL109" s="14" t="s">
        <v>156</v>
      </c>
      <c r="BM109" s="212" t="s">
        <v>635</v>
      </c>
    </row>
    <row r="110" s="2" customFormat="1" ht="16.5" customHeight="1">
      <c r="A110" s="35"/>
      <c r="B110" s="36"/>
      <c r="C110" s="201" t="s">
        <v>346</v>
      </c>
      <c r="D110" s="201" t="s">
        <v>144</v>
      </c>
      <c r="E110" s="202" t="s">
        <v>636</v>
      </c>
      <c r="F110" s="203" t="s">
        <v>637</v>
      </c>
      <c r="G110" s="204" t="s">
        <v>147</v>
      </c>
      <c r="H110" s="205">
        <v>1</v>
      </c>
      <c r="I110" s="206"/>
      <c r="J110" s="207">
        <f>ROUND(I110*H110,2)</f>
        <v>0</v>
      </c>
      <c r="K110" s="203" t="s">
        <v>19</v>
      </c>
      <c r="L110" s="41"/>
      <c r="M110" s="208" t="s">
        <v>19</v>
      </c>
      <c r="N110" s="209" t="s">
        <v>46</v>
      </c>
      <c r="O110" s="81"/>
      <c r="P110" s="210">
        <f>O110*H110</f>
        <v>0</v>
      </c>
      <c r="Q110" s="210">
        <v>0.0024399999999999999</v>
      </c>
      <c r="R110" s="210">
        <f>Q110*H110</f>
        <v>0.0024399999999999999</v>
      </c>
      <c r="S110" s="210">
        <v>0</v>
      </c>
      <c r="T110" s="211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2" t="s">
        <v>156</v>
      </c>
      <c r="AT110" s="212" t="s">
        <v>144</v>
      </c>
      <c r="AU110" s="212" t="s">
        <v>149</v>
      </c>
      <c r="AY110" s="14" t="s">
        <v>140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4" t="s">
        <v>149</v>
      </c>
      <c r="BK110" s="213">
        <f>ROUND(I110*H110,2)</f>
        <v>0</v>
      </c>
      <c r="BL110" s="14" t="s">
        <v>156</v>
      </c>
      <c r="BM110" s="212" t="s">
        <v>638</v>
      </c>
    </row>
    <row r="111" s="2" customFormat="1" ht="16.5" customHeight="1">
      <c r="A111" s="35"/>
      <c r="B111" s="36"/>
      <c r="C111" s="214" t="s">
        <v>350</v>
      </c>
      <c r="D111" s="214" t="s">
        <v>152</v>
      </c>
      <c r="E111" s="215" t="s">
        <v>639</v>
      </c>
      <c r="F111" s="216" t="s">
        <v>640</v>
      </c>
      <c r="G111" s="217" t="s">
        <v>641</v>
      </c>
      <c r="H111" s="218">
        <v>2</v>
      </c>
      <c r="I111" s="219"/>
      <c r="J111" s="220">
        <f>ROUND(I111*H111,2)</f>
        <v>0</v>
      </c>
      <c r="K111" s="216" t="s">
        <v>19</v>
      </c>
      <c r="L111" s="221"/>
      <c r="M111" s="222" t="s">
        <v>19</v>
      </c>
      <c r="N111" s="223" t="s">
        <v>46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230</v>
      </c>
      <c r="AT111" s="212" t="s">
        <v>152</v>
      </c>
      <c r="AU111" s="212" t="s">
        <v>149</v>
      </c>
      <c r="AY111" s="14" t="s">
        <v>140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149</v>
      </c>
      <c r="BK111" s="213">
        <f>ROUND(I111*H111,2)</f>
        <v>0</v>
      </c>
      <c r="BL111" s="14" t="s">
        <v>156</v>
      </c>
      <c r="BM111" s="212" t="s">
        <v>642</v>
      </c>
    </row>
    <row r="112" s="2" customFormat="1" ht="16.5" customHeight="1">
      <c r="A112" s="35"/>
      <c r="B112" s="36"/>
      <c r="C112" s="201" t="s">
        <v>164</v>
      </c>
      <c r="D112" s="201" t="s">
        <v>144</v>
      </c>
      <c r="E112" s="202" t="s">
        <v>643</v>
      </c>
      <c r="F112" s="203" t="s">
        <v>644</v>
      </c>
      <c r="G112" s="204" t="s">
        <v>448</v>
      </c>
      <c r="H112" s="205">
        <v>23</v>
      </c>
      <c r="I112" s="206"/>
      <c r="J112" s="207">
        <f>ROUND(I112*H112,2)</f>
        <v>0</v>
      </c>
      <c r="K112" s="203" t="s">
        <v>19</v>
      </c>
      <c r="L112" s="41"/>
      <c r="M112" s="208" t="s">
        <v>19</v>
      </c>
      <c r="N112" s="209" t="s">
        <v>46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156</v>
      </c>
      <c r="AT112" s="212" t="s">
        <v>144</v>
      </c>
      <c r="AU112" s="212" t="s">
        <v>149</v>
      </c>
      <c r="AY112" s="14" t="s">
        <v>140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149</v>
      </c>
      <c r="BK112" s="213">
        <f>ROUND(I112*H112,2)</f>
        <v>0</v>
      </c>
      <c r="BL112" s="14" t="s">
        <v>156</v>
      </c>
      <c r="BM112" s="212" t="s">
        <v>645</v>
      </c>
    </row>
    <row r="113" s="2" customFormat="1" ht="16.5" customHeight="1">
      <c r="A113" s="35"/>
      <c r="B113" s="36"/>
      <c r="C113" s="201" t="s">
        <v>168</v>
      </c>
      <c r="D113" s="201" t="s">
        <v>144</v>
      </c>
      <c r="E113" s="202" t="s">
        <v>646</v>
      </c>
      <c r="F113" s="203" t="s">
        <v>647</v>
      </c>
      <c r="G113" s="204" t="s">
        <v>448</v>
      </c>
      <c r="H113" s="205">
        <v>23</v>
      </c>
      <c r="I113" s="206"/>
      <c r="J113" s="207">
        <f>ROUND(I113*H113,2)</f>
        <v>0</v>
      </c>
      <c r="K113" s="203" t="s">
        <v>188</v>
      </c>
      <c r="L113" s="41"/>
      <c r="M113" s="208" t="s">
        <v>19</v>
      </c>
      <c r="N113" s="209" t="s">
        <v>46</v>
      </c>
      <c r="O113" s="8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156</v>
      </c>
      <c r="AT113" s="212" t="s">
        <v>144</v>
      </c>
      <c r="AU113" s="212" t="s">
        <v>149</v>
      </c>
      <c r="AY113" s="14" t="s">
        <v>140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149</v>
      </c>
      <c r="BK113" s="213">
        <f>ROUND(I113*H113,2)</f>
        <v>0</v>
      </c>
      <c r="BL113" s="14" t="s">
        <v>156</v>
      </c>
      <c r="BM113" s="212" t="s">
        <v>648</v>
      </c>
    </row>
    <row r="114" s="2" customFormat="1">
      <c r="A114" s="35"/>
      <c r="B114" s="36"/>
      <c r="C114" s="37"/>
      <c r="D114" s="224" t="s">
        <v>182</v>
      </c>
      <c r="E114" s="37"/>
      <c r="F114" s="225" t="s">
        <v>649</v>
      </c>
      <c r="G114" s="37"/>
      <c r="H114" s="37"/>
      <c r="I114" s="226"/>
      <c r="J114" s="37"/>
      <c r="K114" s="37"/>
      <c r="L114" s="41"/>
      <c r="M114" s="227"/>
      <c r="N114" s="228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182</v>
      </c>
      <c r="AU114" s="14" t="s">
        <v>149</v>
      </c>
    </row>
    <row r="115" s="12" customFormat="1" ht="22.8" customHeight="1">
      <c r="A115" s="12"/>
      <c r="B115" s="185"/>
      <c r="C115" s="186"/>
      <c r="D115" s="187" t="s">
        <v>73</v>
      </c>
      <c r="E115" s="199" t="s">
        <v>650</v>
      </c>
      <c r="F115" s="199" t="s">
        <v>651</v>
      </c>
      <c r="G115" s="186"/>
      <c r="H115" s="186"/>
      <c r="I115" s="189"/>
      <c r="J115" s="200">
        <f>BK115</f>
        <v>0</v>
      </c>
      <c r="K115" s="186"/>
      <c r="L115" s="191"/>
      <c r="M115" s="192"/>
      <c r="N115" s="193"/>
      <c r="O115" s="193"/>
      <c r="P115" s="194">
        <f>SUM(P116:P135)</f>
        <v>0</v>
      </c>
      <c r="Q115" s="193"/>
      <c r="R115" s="194">
        <f>SUM(R116:R135)</f>
        <v>0.084448989500000016</v>
      </c>
      <c r="S115" s="193"/>
      <c r="T115" s="195">
        <f>SUM(T116:T135)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6" t="s">
        <v>149</v>
      </c>
      <c r="AT115" s="197" t="s">
        <v>73</v>
      </c>
      <c r="AU115" s="197" t="s">
        <v>82</v>
      </c>
      <c r="AY115" s="196" t="s">
        <v>140</v>
      </c>
      <c r="BK115" s="198">
        <f>SUM(BK116:BK135)</f>
        <v>0</v>
      </c>
    </row>
    <row r="116" s="2" customFormat="1" ht="16.5" customHeight="1">
      <c r="A116" s="35"/>
      <c r="B116" s="36"/>
      <c r="C116" s="201" t="s">
        <v>172</v>
      </c>
      <c r="D116" s="201" t="s">
        <v>144</v>
      </c>
      <c r="E116" s="202" t="s">
        <v>652</v>
      </c>
      <c r="F116" s="203" t="s">
        <v>653</v>
      </c>
      <c r="G116" s="204" t="s">
        <v>147</v>
      </c>
      <c r="H116" s="205">
        <v>1</v>
      </c>
      <c r="I116" s="206"/>
      <c r="J116" s="207">
        <f>ROUND(I116*H116,2)</f>
        <v>0</v>
      </c>
      <c r="K116" s="203" t="s">
        <v>19</v>
      </c>
      <c r="L116" s="41"/>
      <c r="M116" s="208" t="s">
        <v>19</v>
      </c>
      <c r="N116" s="209" t="s">
        <v>46</v>
      </c>
      <c r="O116" s="81"/>
      <c r="P116" s="210">
        <f>O116*H116</f>
        <v>0</v>
      </c>
      <c r="Q116" s="210">
        <v>0.00281</v>
      </c>
      <c r="R116" s="210">
        <f>Q116*H116</f>
        <v>0.00281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156</v>
      </c>
      <c r="AT116" s="212" t="s">
        <v>144</v>
      </c>
      <c r="AU116" s="212" t="s">
        <v>149</v>
      </c>
      <c r="AY116" s="14" t="s">
        <v>140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149</v>
      </c>
      <c r="BK116" s="213">
        <f>ROUND(I116*H116,2)</f>
        <v>0</v>
      </c>
      <c r="BL116" s="14" t="s">
        <v>156</v>
      </c>
      <c r="BM116" s="212" t="s">
        <v>654</v>
      </c>
    </row>
    <row r="117" s="2" customFormat="1" ht="16.5" customHeight="1">
      <c r="A117" s="35"/>
      <c r="B117" s="36"/>
      <c r="C117" s="201" t="s">
        <v>177</v>
      </c>
      <c r="D117" s="201" t="s">
        <v>144</v>
      </c>
      <c r="E117" s="202" t="s">
        <v>655</v>
      </c>
      <c r="F117" s="203" t="s">
        <v>656</v>
      </c>
      <c r="G117" s="204" t="s">
        <v>147</v>
      </c>
      <c r="H117" s="205">
        <v>1</v>
      </c>
      <c r="I117" s="206"/>
      <c r="J117" s="207">
        <f>ROUND(I117*H117,2)</f>
        <v>0</v>
      </c>
      <c r="K117" s="203" t="s">
        <v>19</v>
      </c>
      <c r="L117" s="41"/>
      <c r="M117" s="208" t="s">
        <v>19</v>
      </c>
      <c r="N117" s="209" t="s">
        <v>46</v>
      </c>
      <c r="O117" s="81"/>
      <c r="P117" s="210">
        <f>O117*H117</f>
        <v>0</v>
      </c>
      <c r="Q117" s="210">
        <v>0.00157</v>
      </c>
      <c r="R117" s="210">
        <f>Q117*H117</f>
        <v>0.00157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156</v>
      </c>
      <c r="AT117" s="212" t="s">
        <v>144</v>
      </c>
      <c r="AU117" s="212" t="s">
        <v>149</v>
      </c>
      <c r="AY117" s="14" t="s">
        <v>140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149</v>
      </c>
      <c r="BK117" s="213">
        <f>ROUND(I117*H117,2)</f>
        <v>0</v>
      </c>
      <c r="BL117" s="14" t="s">
        <v>156</v>
      </c>
      <c r="BM117" s="212" t="s">
        <v>657</v>
      </c>
    </row>
    <row r="118" s="2" customFormat="1" ht="16.5" customHeight="1">
      <c r="A118" s="35"/>
      <c r="B118" s="36"/>
      <c r="C118" s="201" t="s">
        <v>184</v>
      </c>
      <c r="D118" s="201" t="s">
        <v>144</v>
      </c>
      <c r="E118" s="202" t="s">
        <v>658</v>
      </c>
      <c r="F118" s="203" t="s">
        <v>659</v>
      </c>
      <c r="G118" s="204" t="s">
        <v>147</v>
      </c>
      <c r="H118" s="205">
        <v>1</v>
      </c>
      <c r="I118" s="206"/>
      <c r="J118" s="207">
        <f>ROUND(I118*H118,2)</f>
        <v>0</v>
      </c>
      <c r="K118" s="203" t="s">
        <v>19</v>
      </c>
      <c r="L118" s="41"/>
      <c r="M118" s="208" t="s">
        <v>19</v>
      </c>
      <c r="N118" s="209" t="s">
        <v>46</v>
      </c>
      <c r="O118" s="81"/>
      <c r="P118" s="210">
        <f>O118*H118</f>
        <v>0</v>
      </c>
      <c r="Q118" s="210">
        <v>0.0032200000000000002</v>
      </c>
      <c r="R118" s="210">
        <f>Q118*H118</f>
        <v>0.0032200000000000002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156</v>
      </c>
      <c r="AT118" s="212" t="s">
        <v>144</v>
      </c>
      <c r="AU118" s="212" t="s">
        <v>149</v>
      </c>
      <c r="AY118" s="14" t="s">
        <v>140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149</v>
      </c>
      <c r="BK118" s="213">
        <f>ROUND(I118*H118,2)</f>
        <v>0</v>
      </c>
      <c r="BL118" s="14" t="s">
        <v>156</v>
      </c>
      <c r="BM118" s="212" t="s">
        <v>660</v>
      </c>
    </row>
    <row r="119" s="2" customFormat="1" ht="16.5" customHeight="1">
      <c r="A119" s="35"/>
      <c r="B119" s="36"/>
      <c r="C119" s="201" t="s">
        <v>661</v>
      </c>
      <c r="D119" s="201" t="s">
        <v>144</v>
      </c>
      <c r="E119" s="202" t="s">
        <v>662</v>
      </c>
      <c r="F119" s="203" t="s">
        <v>663</v>
      </c>
      <c r="G119" s="204" t="s">
        <v>664</v>
      </c>
      <c r="H119" s="205">
        <v>1</v>
      </c>
      <c r="I119" s="206"/>
      <c r="J119" s="207">
        <f>ROUND(I119*H119,2)</f>
        <v>0</v>
      </c>
      <c r="K119" s="203" t="s">
        <v>19</v>
      </c>
      <c r="L119" s="41"/>
      <c r="M119" s="208" t="s">
        <v>19</v>
      </c>
      <c r="N119" s="209" t="s">
        <v>46</v>
      </c>
      <c r="O119" s="81"/>
      <c r="P119" s="210">
        <f>O119*H119</f>
        <v>0</v>
      </c>
      <c r="Q119" s="210">
        <v>0.017590000000000001</v>
      </c>
      <c r="R119" s="210">
        <f>Q119*H119</f>
        <v>0.017590000000000001</v>
      </c>
      <c r="S119" s="210">
        <v>0</v>
      </c>
      <c r="T119" s="211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2" t="s">
        <v>156</v>
      </c>
      <c r="AT119" s="212" t="s">
        <v>144</v>
      </c>
      <c r="AU119" s="212" t="s">
        <v>149</v>
      </c>
      <c r="AY119" s="14" t="s">
        <v>140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4" t="s">
        <v>149</v>
      </c>
      <c r="BK119" s="213">
        <f>ROUND(I119*H119,2)</f>
        <v>0</v>
      </c>
      <c r="BL119" s="14" t="s">
        <v>156</v>
      </c>
      <c r="BM119" s="212" t="s">
        <v>665</v>
      </c>
    </row>
    <row r="120" s="2" customFormat="1" ht="16.5" customHeight="1">
      <c r="A120" s="35"/>
      <c r="B120" s="36"/>
      <c r="C120" s="201" t="s">
        <v>666</v>
      </c>
      <c r="D120" s="201" t="s">
        <v>144</v>
      </c>
      <c r="E120" s="202" t="s">
        <v>667</v>
      </c>
      <c r="F120" s="203" t="s">
        <v>668</v>
      </c>
      <c r="G120" s="204" t="s">
        <v>147</v>
      </c>
      <c r="H120" s="205">
        <v>1</v>
      </c>
      <c r="I120" s="206"/>
      <c r="J120" s="207">
        <f>ROUND(I120*H120,2)</f>
        <v>0</v>
      </c>
      <c r="K120" s="203" t="s">
        <v>19</v>
      </c>
      <c r="L120" s="41"/>
      <c r="M120" s="208" t="s">
        <v>19</v>
      </c>
      <c r="N120" s="209" t="s">
        <v>46</v>
      </c>
      <c r="O120" s="81"/>
      <c r="P120" s="210">
        <f>O120*H120</f>
        <v>0</v>
      </c>
      <c r="Q120" s="210">
        <v>0.00084999999999999995</v>
      </c>
      <c r="R120" s="210">
        <f>Q120*H120</f>
        <v>0.00084999999999999995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156</v>
      </c>
      <c r="AT120" s="212" t="s">
        <v>144</v>
      </c>
      <c r="AU120" s="212" t="s">
        <v>149</v>
      </c>
      <c r="AY120" s="14" t="s">
        <v>140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149</v>
      </c>
      <c r="BK120" s="213">
        <f>ROUND(I120*H120,2)</f>
        <v>0</v>
      </c>
      <c r="BL120" s="14" t="s">
        <v>156</v>
      </c>
      <c r="BM120" s="212" t="s">
        <v>669</v>
      </c>
    </row>
    <row r="121" s="2" customFormat="1" ht="16.5" customHeight="1">
      <c r="A121" s="35"/>
      <c r="B121" s="36"/>
      <c r="C121" s="201" t="s">
        <v>670</v>
      </c>
      <c r="D121" s="201" t="s">
        <v>144</v>
      </c>
      <c r="E121" s="202" t="s">
        <v>671</v>
      </c>
      <c r="F121" s="203" t="s">
        <v>672</v>
      </c>
      <c r="G121" s="204" t="s">
        <v>147</v>
      </c>
      <c r="H121" s="205">
        <v>1</v>
      </c>
      <c r="I121" s="206"/>
      <c r="J121" s="207">
        <f>ROUND(I121*H121,2)</f>
        <v>0</v>
      </c>
      <c r="K121" s="203" t="s">
        <v>19</v>
      </c>
      <c r="L121" s="41"/>
      <c r="M121" s="208" t="s">
        <v>19</v>
      </c>
      <c r="N121" s="209" t="s">
        <v>46</v>
      </c>
      <c r="O121" s="81"/>
      <c r="P121" s="210">
        <f>O121*H121</f>
        <v>0</v>
      </c>
      <c r="Q121" s="210">
        <v>0.00052999999999999998</v>
      </c>
      <c r="R121" s="210">
        <f>Q121*H121</f>
        <v>0.00052999999999999998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156</v>
      </c>
      <c r="AT121" s="212" t="s">
        <v>144</v>
      </c>
      <c r="AU121" s="212" t="s">
        <v>149</v>
      </c>
      <c r="AY121" s="14" t="s">
        <v>140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149</v>
      </c>
      <c r="BK121" s="213">
        <f>ROUND(I121*H121,2)</f>
        <v>0</v>
      </c>
      <c r="BL121" s="14" t="s">
        <v>156</v>
      </c>
      <c r="BM121" s="212" t="s">
        <v>673</v>
      </c>
    </row>
    <row r="122" s="2" customFormat="1" ht="16.5" customHeight="1">
      <c r="A122" s="35"/>
      <c r="B122" s="36"/>
      <c r="C122" s="201" t="s">
        <v>230</v>
      </c>
      <c r="D122" s="201" t="s">
        <v>144</v>
      </c>
      <c r="E122" s="202" t="s">
        <v>674</v>
      </c>
      <c r="F122" s="203" t="s">
        <v>675</v>
      </c>
      <c r="G122" s="204" t="s">
        <v>147</v>
      </c>
      <c r="H122" s="205">
        <v>1</v>
      </c>
      <c r="I122" s="206"/>
      <c r="J122" s="207">
        <f>ROUND(I122*H122,2)</f>
        <v>0</v>
      </c>
      <c r="K122" s="203" t="s">
        <v>188</v>
      </c>
      <c r="L122" s="41"/>
      <c r="M122" s="208" t="s">
        <v>19</v>
      </c>
      <c r="N122" s="209" t="s">
        <v>46</v>
      </c>
      <c r="O122" s="81"/>
      <c r="P122" s="210">
        <f>O122*H122</f>
        <v>0</v>
      </c>
      <c r="Q122" s="210">
        <v>0.00014898949999999999</v>
      </c>
      <c r="R122" s="210">
        <f>Q122*H122</f>
        <v>0.00014898949999999999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156</v>
      </c>
      <c r="AT122" s="212" t="s">
        <v>144</v>
      </c>
      <c r="AU122" s="212" t="s">
        <v>149</v>
      </c>
      <c r="AY122" s="14" t="s">
        <v>140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149</v>
      </c>
      <c r="BK122" s="213">
        <f>ROUND(I122*H122,2)</f>
        <v>0</v>
      </c>
      <c r="BL122" s="14" t="s">
        <v>156</v>
      </c>
      <c r="BM122" s="212" t="s">
        <v>676</v>
      </c>
    </row>
    <row r="123" s="2" customFormat="1">
      <c r="A123" s="35"/>
      <c r="B123" s="36"/>
      <c r="C123" s="37"/>
      <c r="D123" s="224" t="s">
        <v>182</v>
      </c>
      <c r="E123" s="37"/>
      <c r="F123" s="225" t="s">
        <v>677</v>
      </c>
      <c r="G123" s="37"/>
      <c r="H123" s="37"/>
      <c r="I123" s="226"/>
      <c r="J123" s="37"/>
      <c r="K123" s="37"/>
      <c r="L123" s="41"/>
      <c r="M123" s="227"/>
      <c r="N123" s="228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182</v>
      </c>
      <c r="AU123" s="14" t="s">
        <v>149</v>
      </c>
    </row>
    <row r="124" s="2" customFormat="1" ht="16.5" customHeight="1">
      <c r="A124" s="35"/>
      <c r="B124" s="36"/>
      <c r="C124" s="201" t="s">
        <v>678</v>
      </c>
      <c r="D124" s="201" t="s">
        <v>144</v>
      </c>
      <c r="E124" s="202" t="s">
        <v>679</v>
      </c>
      <c r="F124" s="203" t="s">
        <v>680</v>
      </c>
      <c r="G124" s="204" t="s">
        <v>147</v>
      </c>
      <c r="H124" s="205">
        <v>1</v>
      </c>
      <c r="I124" s="206"/>
      <c r="J124" s="207">
        <f>ROUND(I124*H124,2)</f>
        <v>0</v>
      </c>
      <c r="K124" s="203" t="s">
        <v>19</v>
      </c>
      <c r="L124" s="41"/>
      <c r="M124" s="208" t="s">
        <v>19</v>
      </c>
      <c r="N124" s="209" t="s">
        <v>46</v>
      </c>
      <c r="O124" s="81"/>
      <c r="P124" s="210">
        <f>O124*H124</f>
        <v>0</v>
      </c>
      <c r="Q124" s="210">
        <v>0.0070499999999999998</v>
      </c>
      <c r="R124" s="210">
        <f>Q124*H124</f>
        <v>0.0070499999999999998</v>
      </c>
      <c r="S124" s="210">
        <v>0</v>
      </c>
      <c r="T124" s="211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2" t="s">
        <v>156</v>
      </c>
      <c r="AT124" s="212" t="s">
        <v>144</v>
      </c>
      <c r="AU124" s="212" t="s">
        <v>149</v>
      </c>
      <c r="AY124" s="14" t="s">
        <v>140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4" t="s">
        <v>149</v>
      </c>
      <c r="BK124" s="213">
        <f>ROUND(I124*H124,2)</f>
        <v>0</v>
      </c>
      <c r="BL124" s="14" t="s">
        <v>156</v>
      </c>
      <c r="BM124" s="212" t="s">
        <v>681</v>
      </c>
    </row>
    <row r="125" s="2" customFormat="1" ht="16.5" customHeight="1">
      <c r="A125" s="35"/>
      <c r="B125" s="36"/>
      <c r="C125" s="201" t="s">
        <v>682</v>
      </c>
      <c r="D125" s="201" t="s">
        <v>144</v>
      </c>
      <c r="E125" s="202" t="s">
        <v>683</v>
      </c>
      <c r="F125" s="203" t="s">
        <v>684</v>
      </c>
      <c r="G125" s="204" t="s">
        <v>147</v>
      </c>
      <c r="H125" s="205">
        <v>1</v>
      </c>
      <c r="I125" s="206"/>
      <c r="J125" s="207">
        <f>ROUND(I125*H125,2)</f>
        <v>0</v>
      </c>
      <c r="K125" s="203" t="s">
        <v>19</v>
      </c>
      <c r="L125" s="41"/>
      <c r="M125" s="208" t="s">
        <v>19</v>
      </c>
      <c r="N125" s="209" t="s">
        <v>46</v>
      </c>
      <c r="O125" s="81"/>
      <c r="P125" s="210">
        <f>O125*H125</f>
        <v>0</v>
      </c>
      <c r="Q125" s="210">
        <v>0.01</v>
      </c>
      <c r="R125" s="210">
        <f>Q125*H125</f>
        <v>0.01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156</v>
      </c>
      <c r="AT125" s="212" t="s">
        <v>144</v>
      </c>
      <c r="AU125" s="212" t="s">
        <v>149</v>
      </c>
      <c r="AY125" s="14" t="s">
        <v>140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149</v>
      </c>
      <c r="BK125" s="213">
        <f>ROUND(I125*H125,2)</f>
        <v>0</v>
      </c>
      <c r="BL125" s="14" t="s">
        <v>156</v>
      </c>
      <c r="BM125" s="212" t="s">
        <v>685</v>
      </c>
    </row>
    <row r="126" s="2" customFormat="1" ht="16.5" customHeight="1">
      <c r="A126" s="35"/>
      <c r="B126" s="36"/>
      <c r="C126" s="201" t="s">
        <v>193</v>
      </c>
      <c r="D126" s="201" t="s">
        <v>144</v>
      </c>
      <c r="E126" s="202" t="s">
        <v>686</v>
      </c>
      <c r="F126" s="203" t="s">
        <v>687</v>
      </c>
      <c r="G126" s="204" t="s">
        <v>664</v>
      </c>
      <c r="H126" s="205">
        <v>1</v>
      </c>
      <c r="I126" s="206"/>
      <c r="J126" s="207">
        <f>ROUND(I126*H126,2)</f>
        <v>0</v>
      </c>
      <c r="K126" s="203" t="s">
        <v>19</v>
      </c>
      <c r="L126" s="41"/>
      <c r="M126" s="208" t="s">
        <v>19</v>
      </c>
      <c r="N126" s="209" t="s">
        <v>46</v>
      </c>
      <c r="O126" s="81"/>
      <c r="P126" s="210">
        <f>O126*H126</f>
        <v>0</v>
      </c>
      <c r="Q126" s="210">
        <v>0.012970000000000001</v>
      </c>
      <c r="R126" s="210">
        <f>Q126*H126</f>
        <v>0.012970000000000001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156</v>
      </c>
      <c r="AT126" s="212" t="s">
        <v>144</v>
      </c>
      <c r="AU126" s="212" t="s">
        <v>149</v>
      </c>
      <c r="AY126" s="14" t="s">
        <v>140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149</v>
      </c>
      <c r="BK126" s="213">
        <f>ROUND(I126*H126,2)</f>
        <v>0</v>
      </c>
      <c r="BL126" s="14" t="s">
        <v>156</v>
      </c>
      <c r="BM126" s="212" t="s">
        <v>688</v>
      </c>
    </row>
    <row r="127" s="2" customFormat="1" ht="16.5" customHeight="1">
      <c r="A127" s="35"/>
      <c r="B127" s="36"/>
      <c r="C127" s="214" t="s">
        <v>689</v>
      </c>
      <c r="D127" s="214" t="s">
        <v>152</v>
      </c>
      <c r="E127" s="215" t="s">
        <v>690</v>
      </c>
      <c r="F127" s="216" t="s">
        <v>691</v>
      </c>
      <c r="G127" s="217" t="s">
        <v>147</v>
      </c>
      <c r="H127" s="218">
        <v>1</v>
      </c>
      <c r="I127" s="219"/>
      <c r="J127" s="220">
        <f>ROUND(I127*H127,2)</f>
        <v>0</v>
      </c>
      <c r="K127" s="216" t="s">
        <v>19</v>
      </c>
      <c r="L127" s="221"/>
      <c r="M127" s="222" t="s">
        <v>19</v>
      </c>
      <c r="N127" s="223" t="s">
        <v>46</v>
      </c>
      <c r="O127" s="81"/>
      <c r="P127" s="210">
        <f>O127*H127</f>
        <v>0</v>
      </c>
      <c r="Q127" s="210">
        <v>0.00059999999999999995</v>
      </c>
      <c r="R127" s="210">
        <f>Q127*H127</f>
        <v>0.00059999999999999995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230</v>
      </c>
      <c r="AT127" s="212" t="s">
        <v>152</v>
      </c>
      <c r="AU127" s="212" t="s">
        <v>149</v>
      </c>
      <c r="AY127" s="14" t="s">
        <v>140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149</v>
      </c>
      <c r="BK127" s="213">
        <f>ROUND(I127*H127,2)</f>
        <v>0</v>
      </c>
      <c r="BL127" s="14" t="s">
        <v>156</v>
      </c>
      <c r="BM127" s="212" t="s">
        <v>692</v>
      </c>
    </row>
    <row r="128" s="2" customFormat="1" ht="16.5" customHeight="1">
      <c r="A128" s="35"/>
      <c r="B128" s="36"/>
      <c r="C128" s="214" t="s">
        <v>693</v>
      </c>
      <c r="D128" s="214" t="s">
        <v>152</v>
      </c>
      <c r="E128" s="215" t="s">
        <v>694</v>
      </c>
      <c r="F128" s="216" t="s">
        <v>695</v>
      </c>
      <c r="G128" s="217" t="s">
        <v>147</v>
      </c>
      <c r="H128" s="218">
        <v>1</v>
      </c>
      <c r="I128" s="219"/>
      <c r="J128" s="220">
        <f>ROUND(I128*H128,2)</f>
        <v>0</v>
      </c>
      <c r="K128" s="216" t="s">
        <v>19</v>
      </c>
      <c r="L128" s="221"/>
      <c r="M128" s="222" t="s">
        <v>19</v>
      </c>
      <c r="N128" s="223" t="s">
        <v>46</v>
      </c>
      <c r="O128" s="81"/>
      <c r="P128" s="210">
        <f>O128*H128</f>
        <v>0</v>
      </c>
      <c r="Q128" s="210">
        <v>0.0025000000000000001</v>
      </c>
      <c r="R128" s="210">
        <f>Q128*H128</f>
        <v>0.0025000000000000001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230</v>
      </c>
      <c r="AT128" s="212" t="s">
        <v>152</v>
      </c>
      <c r="AU128" s="212" t="s">
        <v>149</v>
      </c>
      <c r="AY128" s="14" t="s">
        <v>140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149</v>
      </c>
      <c r="BK128" s="213">
        <f>ROUND(I128*H128,2)</f>
        <v>0</v>
      </c>
      <c r="BL128" s="14" t="s">
        <v>156</v>
      </c>
      <c r="BM128" s="212" t="s">
        <v>696</v>
      </c>
    </row>
    <row r="129" s="2" customFormat="1" ht="16.5" customHeight="1">
      <c r="A129" s="35"/>
      <c r="B129" s="36"/>
      <c r="C129" s="214" t="s">
        <v>697</v>
      </c>
      <c r="D129" s="214" t="s">
        <v>152</v>
      </c>
      <c r="E129" s="215" t="s">
        <v>698</v>
      </c>
      <c r="F129" s="216" t="s">
        <v>699</v>
      </c>
      <c r="G129" s="217" t="s">
        <v>147</v>
      </c>
      <c r="H129" s="218">
        <v>1</v>
      </c>
      <c r="I129" s="219"/>
      <c r="J129" s="220">
        <f>ROUND(I129*H129,2)</f>
        <v>0</v>
      </c>
      <c r="K129" s="216" t="s">
        <v>19</v>
      </c>
      <c r="L129" s="221"/>
      <c r="M129" s="222" t="s">
        <v>19</v>
      </c>
      <c r="N129" s="223" t="s">
        <v>46</v>
      </c>
      <c r="O129" s="81"/>
      <c r="P129" s="210">
        <f>O129*H129</f>
        <v>0</v>
      </c>
      <c r="Q129" s="210">
        <v>0.015699999999999999</v>
      </c>
      <c r="R129" s="210">
        <f>Q129*H129</f>
        <v>0.015699999999999999</v>
      </c>
      <c r="S129" s="210">
        <v>0</v>
      </c>
      <c r="T129" s="21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2" t="s">
        <v>230</v>
      </c>
      <c r="AT129" s="212" t="s">
        <v>152</v>
      </c>
      <c r="AU129" s="212" t="s">
        <v>149</v>
      </c>
      <c r="AY129" s="14" t="s">
        <v>140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4" t="s">
        <v>149</v>
      </c>
      <c r="BK129" s="213">
        <f>ROUND(I129*H129,2)</f>
        <v>0</v>
      </c>
      <c r="BL129" s="14" t="s">
        <v>156</v>
      </c>
      <c r="BM129" s="212" t="s">
        <v>700</v>
      </c>
    </row>
    <row r="130" s="2" customFormat="1" ht="16.5" customHeight="1">
      <c r="A130" s="35"/>
      <c r="B130" s="36"/>
      <c r="C130" s="201" t="s">
        <v>701</v>
      </c>
      <c r="D130" s="201" t="s">
        <v>144</v>
      </c>
      <c r="E130" s="202" t="s">
        <v>702</v>
      </c>
      <c r="F130" s="203" t="s">
        <v>703</v>
      </c>
      <c r="G130" s="204" t="s">
        <v>664</v>
      </c>
      <c r="H130" s="205">
        <v>1</v>
      </c>
      <c r="I130" s="206"/>
      <c r="J130" s="207">
        <f>ROUND(I130*H130,2)</f>
        <v>0</v>
      </c>
      <c r="K130" s="203" t="s">
        <v>19</v>
      </c>
      <c r="L130" s="41"/>
      <c r="M130" s="208" t="s">
        <v>19</v>
      </c>
      <c r="N130" s="209" t="s">
        <v>46</v>
      </c>
      <c r="O130" s="81"/>
      <c r="P130" s="210">
        <f>O130*H130</f>
        <v>0</v>
      </c>
      <c r="Q130" s="210">
        <v>0.00017000000000000001</v>
      </c>
      <c r="R130" s="210">
        <f>Q130*H130</f>
        <v>0.00017000000000000001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156</v>
      </c>
      <c r="AT130" s="212" t="s">
        <v>144</v>
      </c>
      <c r="AU130" s="212" t="s">
        <v>149</v>
      </c>
      <c r="AY130" s="14" t="s">
        <v>140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149</v>
      </c>
      <c r="BK130" s="213">
        <f>ROUND(I130*H130,2)</f>
        <v>0</v>
      </c>
      <c r="BL130" s="14" t="s">
        <v>156</v>
      </c>
      <c r="BM130" s="212" t="s">
        <v>704</v>
      </c>
    </row>
    <row r="131" s="2" customFormat="1" ht="16.5" customHeight="1">
      <c r="A131" s="35"/>
      <c r="B131" s="36"/>
      <c r="C131" s="201" t="s">
        <v>705</v>
      </c>
      <c r="D131" s="201" t="s">
        <v>144</v>
      </c>
      <c r="E131" s="202" t="s">
        <v>706</v>
      </c>
      <c r="F131" s="203" t="s">
        <v>707</v>
      </c>
      <c r="G131" s="204" t="s">
        <v>664</v>
      </c>
      <c r="H131" s="205">
        <v>1</v>
      </c>
      <c r="I131" s="206"/>
      <c r="J131" s="207">
        <f>ROUND(I131*H131,2)</f>
        <v>0</v>
      </c>
      <c r="K131" s="203" t="s">
        <v>19</v>
      </c>
      <c r="L131" s="41"/>
      <c r="M131" s="208" t="s">
        <v>19</v>
      </c>
      <c r="N131" s="209" t="s">
        <v>46</v>
      </c>
      <c r="O131" s="81"/>
      <c r="P131" s="210">
        <f>O131*H131</f>
        <v>0</v>
      </c>
      <c r="Q131" s="210">
        <v>0.0021199999999999999</v>
      </c>
      <c r="R131" s="210">
        <f>Q131*H131</f>
        <v>0.0021199999999999999</v>
      </c>
      <c r="S131" s="210">
        <v>0</v>
      </c>
      <c r="T131" s="21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2" t="s">
        <v>156</v>
      </c>
      <c r="AT131" s="212" t="s">
        <v>144</v>
      </c>
      <c r="AU131" s="212" t="s">
        <v>149</v>
      </c>
      <c r="AY131" s="14" t="s">
        <v>140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4" t="s">
        <v>149</v>
      </c>
      <c r="BK131" s="213">
        <f>ROUND(I131*H131,2)</f>
        <v>0</v>
      </c>
      <c r="BL131" s="14" t="s">
        <v>156</v>
      </c>
      <c r="BM131" s="212" t="s">
        <v>708</v>
      </c>
    </row>
    <row r="132" s="2" customFormat="1" ht="16.5" customHeight="1">
      <c r="A132" s="35"/>
      <c r="B132" s="36"/>
      <c r="C132" s="214" t="s">
        <v>209</v>
      </c>
      <c r="D132" s="214" t="s">
        <v>152</v>
      </c>
      <c r="E132" s="215" t="s">
        <v>709</v>
      </c>
      <c r="F132" s="216" t="s">
        <v>710</v>
      </c>
      <c r="G132" s="217" t="s">
        <v>147</v>
      </c>
      <c r="H132" s="218">
        <v>1</v>
      </c>
      <c r="I132" s="219"/>
      <c r="J132" s="220">
        <f>ROUND(I132*H132,2)</f>
        <v>0</v>
      </c>
      <c r="K132" s="216" t="s">
        <v>188</v>
      </c>
      <c r="L132" s="221"/>
      <c r="M132" s="222" t="s">
        <v>19</v>
      </c>
      <c r="N132" s="223" t="s">
        <v>46</v>
      </c>
      <c r="O132" s="81"/>
      <c r="P132" s="210">
        <f>O132*H132</f>
        <v>0</v>
      </c>
      <c r="Q132" s="210">
        <v>0.0044999999999999997</v>
      </c>
      <c r="R132" s="210">
        <f>Q132*H132</f>
        <v>0.0044999999999999997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230</v>
      </c>
      <c r="AT132" s="212" t="s">
        <v>152</v>
      </c>
      <c r="AU132" s="212" t="s">
        <v>149</v>
      </c>
      <c r="AY132" s="14" t="s">
        <v>140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149</v>
      </c>
      <c r="BK132" s="213">
        <f>ROUND(I132*H132,2)</f>
        <v>0</v>
      </c>
      <c r="BL132" s="14" t="s">
        <v>156</v>
      </c>
      <c r="BM132" s="212" t="s">
        <v>711</v>
      </c>
    </row>
    <row r="133" s="2" customFormat="1" ht="16.5" customHeight="1">
      <c r="A133" s="35"/>
      <c r="B133" s="36"/>
      <c r="C133" s="201" t="s">
        <v>712</v>
      </c>
      <c r="D133" s="201" t="s">
        <v>144</v>
      </c>
      <c r="E133" s="202" t="s">
        <v>713</v>
      </c>
      <c r="F133" s="203" t="s">
        <v>714</v>
      </c>
      <c r="G133" s="204" t="s">
        <v>664</v>
      </c>
      <c r="H133" s="205">
        <v>1</v>
      </c>
      <c r="I133" s="206"/>
      <c r="J133" s="207">
        <f>ROUND(I133*H133,2)</f>
        <v>0</v>
      </c>
      <c r="K133" s="203" t="s">
        <v>19</v>
      </c>
      <c r="L133" s="41"/>
      <c r="M133" s="208" t="s">
        <v>19</v>
      </c>
      <c r="N133" s="209" t="s">
        <v>46</v>
      </c>
      <c r="O133" s="81"/>
      <c r="P133" s="210">
        <f>O133*H133</f>
        <v>0</v>
      </c>
      <c r="Q133" s="210">
        <v>0.00025000000000000001</v>
      </c>
      <c r="R133" s="210">
        <f>Q133*H133</f>
        <v>0.00025000000000000001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156</v>
      </c>
      <c r="AT133" s="212" t="s">
        <v>144</v>
      </c>
      <c r="AU133" s="212" t="s">
        <v>149</v>
      </c>
      <c r="AY133" s="14" t="s">
        <v>140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149</v>
      </c>
      <c r="BK133" s="213">
        <f>ROUND(I133*H133,2)</f>
        <v>0</v>
      </c>
      <c r="BL133" s="14" t="s">
        <v>156</v>
      </c>
      <c r="BM133" s="212" t="s">
        <v>715</v>
      </c>
    </row>
    <row r="134" s="2" customFormat="1" ht="16.5" customHeight="1">
      <c r="A134" s="35"/>
      <c r="B134" s="36"/>
      <c r="C134" s="201" t="s">
        <v>213</v>
      </c>
      <c r="D134" s="201" t="s">
        <v>144</v>
      </c>
      <c r="E134" s="202" t="s">
        <v>716</v>
      </c>
      <c r="F134" s="203" t="s">
        <v>717</v>
      </c>
      <c r="G134" s="204" t="s">
        <v>147</v>
      </c>
      <c r="H134" s="205">
        <v>1</v>
      </c>
      <c r="I134" s="206"/>
      <c r="J134" s="207">
        <f>ROUND(I134*H134,2)</f>
        <v>0</v>
      </c>
      <c r="K134" s="203" t="s">
        <v>19</v>
      </c>
      <c r="L134" s="41"/>
      <c r="M134" s="208" t="s">
        <v>19</v>
      </c>
      <c r="N134" s="209" t="s">
        <v>46</v>
      </c>
      <c r="O134" s="81"/>
      <c r="P134" s="210">
        <f>O134*H134</f>
        <v>0</v>
      </c>
      <c r="Q134" s="210">
        <v>0.00164</v>
      </c>
      <c r="R134" s="210">
        <f>Q134*H134</f>
        <v>0.00164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156</v>
      </c>
      <c r="AT134" s="212" t="s">
        <v>144</v>
      </c>
      <c r="AU134" s="212" t="s">
        <v>149</v>
      </c>
      <c r="AY134" s="14" t="s">
        <v>140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149</v>
      </c>
      <c r="BK134" s="213">
        <f>ROUND(I134*H134,2)</f>
        <v>0</v>
      </c>
      <c r="BL134" s="14" t="s">
        <v>156</v>
      </c>
      <c r="BM134" s="212" t="s">
        <v>718</v>
      </c>
    </row>
    <row r="135" s="2" customFormat="1" ht="16.5" customHeight="1">
      <c r="A135" s="35"/>
      <c r="B135" s="36"/>
      <c r="C135" s="201" t="s">
        <v>217</v>
      </c>
      <c r="D135" s="201" t="s">
        <v>144</v>
      </c>
      <c r="E135" s="202" t="s">
        <v>719</v>
      </c>
      <c r="F135" s="203" t="s">
        <v>720</v>
      </c>
      <c r="G135" s="204" t="s">
        <v>147</v>
      </c>
      <c r="H135" s="205">
        <v>1</v>
      </c>
      <c r="I135" s="206"/>
      <c r="J135" s="207">
        <f>ROUND(I135*H135,2)</f>
        <v>0</v>
      </c>
      <c r="K135" s="203" t="s">
        <v>19</v>
      </c>
      <c r="L135" s="41"/>
      <c r="M135" s="233" t="s">
        <v>19</v>
      </c>
      <c r="N135" s="234" t="s">
        <v>46</v>
      </c>
      <c r="O135" s="231"/>
      <c r="P135" s="235">
        <f>O135*H135</f>
        <v>0</v>
      </c>
      <c r="Q135" s="235">
        <v>0.00023000000000000001</v>
      </c>
      <c r="R135" s="235">
        <f>Q135*H135</f>
        <v>0.00023000000000000001</v>
      </c>
      <c r="S135" s="235">
        <v>0</v>
      </c>
      <c r="T135" s="23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156</v>
      </c>
      <c r="AT135" s="212" t="s">
        <v>144</v>
      </c>
      <c r="AU135" s="212" t="s">
        <v>149</v>
      </c>
      <c r="AY135" s="14" t="s">
        <v>140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149</v>
      </c>
      <c r="BK135" s="213">
        <f>ROUND(I135*H135,2)</f>
        <v>0</v>
      </c>
      <c r="BL135" s="14" t="s">
        <v>156</v>
      </c>
      <c r="BM135" s="212" t="s">
        <v>721</v>
      </c>
    </row>
    <row r="136" s="2" customFormat="1" ht="6.96" customHeight="1">
      <c r="A136" s="35"/>
      <c r="B136" s="56"/>
      <c r="C136" s="57"/>
      <c r="D136" s="57"/>
      <c r="E136" s="57"/>
      <c r="F136" s="57"/>
      <c r="G136" s="57"/>
      <c r="H136" s="57"/>
      <c r="I136" s="57"/>
      <c r="J136" s="57"/>
      <c r="K136" s="57"/>
      <c r="L136" s="41"/>
      <c r="M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</sheetData>
  <sheetProtection sheet="1" autoFilter="0" formatColumns="0" formatRows="0" objects="1" scenarios="1" spinCount="100000" saltValue="MgOEq72wRctnjEa2sb/nuQk9TBW4Yu3lC6cwL9cL+If24nSfHblOanl6mtHt8ZFzcvVIfB2CFTVENA5HgwtCOQ==" hashValue="DhXbfWufmYzRa0+QDHkTWVI2Klr2a9cJmj5UVckcUANq4XF2om+ACxXIwRJuM8RiHUlWMPoTKnbeT0bRasXIPQ==" algorithmName="SHA-512" password="CC35"/>
  <autoFilter ref="C82:K13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92" r:id="rId1" display="https://podminky.urs.cz/item/CS_URS_2025_02/451572111"/>
    <hyperlink ref="F94" r:id="rId2" display="https://podminky.urs.cz/item/CS_URS_2025_02/132151255"/>
    <hyperlink ref="F114" r:id="rId3" display="https://podminky.urs.cz/item/CS_URS_2025_02/892241111"/>
    <hyperlink ref="F123" r:id="rId4" display="https://podminky.urs.cz/item/CS_URS_2025_02/725869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82</v>
      </c>
    </row>
    <row r="4" s="1" customFormat="1" ht="24.96" customHeight="1">
      <c r="B4" s="17"/>
      <c r="D4" s="127" t="s">
        <v>111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SK Modřany - byt správce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112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722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23. 7. 2025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27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28</v>
      </c>
      <c r="F15" s="35"/>
      <c r="G15" s="35"/>
      <c r="H15" s="35"/>
      <c r="I15" s="129" t="s">
        <v>29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30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29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32</v>
      </c>
      <c r="E20" s="35"/>
      <c r="F20" s="35"/>
      <c r="G20" s="35"/>
      <c r="H20" s="35"/>
      <c r="I20" s="129" t="s">
        <v>26</v>
      </c>
      <c r="J20" s="133" t="s">
        <v>33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34</v>
      </c>
      <c r="F21" s="35"/>
      <c r="G21" s="35"/>
      <c r="H21" s="35"/>
      <c r="I21" s="129" t="s">
        <v>29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36</v>
      </c>
      <c r="E23" s="35"/>
      <c r="F23" s="35"/>
      <c r="G23" s="35"/>
      <c r="H23" s="35"/>
      <c r="I23" s="129" t="s">
        <v>26</v>
      </c>
      <c r="J23" s="133" t="str">
        <f>IF('Rekapitulace stavby'!AN19="","",'Rekapitulace stavby'!AN19)</f>
        <v/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tr">
        <f>IF('Rekapitulace stavby'!E20="","",'Rekapitulace stavby'!E20)</f>
        <v xml:space="preserve"> </v>
      </c>
      <c r="F24" s="35"/>
      <c r="G24" s="35"/>
      <c r="H24" s="35"/>
      <c r="I24" s="129" t="s">
        <v>29</v>
      </c>
      <c r="J24" s="133" t="str">
        <f>IF('Rekapitulace stavby'!AN20="","",'Rekapitulace stavby'!AN20)</f>
        <v/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38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71.25" customHeight="1">
      <c r="A27" s="135"/>
      <c r="B27" s="136"/>
      <c r="C27" s="135"/>
      <c r="D27" s="135"/>
      <c r="E27" s="137" t="s">
        <v>114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40</v>
      </c>
      <c r="E30" s="35"/>
      <c r="F30" s="35"/>
      <c r="G30" s="35"/>
      <c r="H30" s="35"/>
      <c r="I30" s="35"/>
      <c r="J30" s="141">
        <f>ROUND(J98,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42</v>
      </c>
      <c r="G32" s="35"/>
      <c r="H32" s="35"/>
      <c r="I32" s="142" t="s">
        <v>41</v>
      </c>
      <c r="J32" s="142" t="s">
        <v>43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44</v>
      </c>
      <c r="E33" s="129" t="s">
        <v>45</v>
      </c>
      <c r="F33" s="144">
        <f>ROUND((SUM(BE98:BE183)),  2)</f>
        <v>0</v>
      </c>
      <c r="G33" s="35"/>
      <c r="H33" s="35"/>
      <c r="I33" s="145">
        <v>0.20999999999999999</v>
      </c>
      <c r="J33" s="144">
        <f>ROUND(((SUM(BE98:BE183))*I33),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46</v>
      </c>
      <c r="F34" s="144">
        <f>ROUND((SUM(BF98:BF183)),  2)</f>
        <v>0</v>
      </c>
      <c r="G34" s="35"/>
      <c r="H34" s="35"/>
      <c r="I34" s="145">
        <v>0.12</v>
      </c>
      <c r="J34" s="144">
        <f>ROUND(((SUM(BF98:BF183))*I34),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47</v>
      </c>
      <c r="F35" s="144">
        <f>ROUND((SUM(BG98:BG183)),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48</v>
      </c>
      <c r="F36" s="144">
        <f>ROUND((SUM(BH98:BH183)),  2)</f>
        <v>0</v>
      </c>
      <c r="G36" s="35"/>
      <c r="H36" s="35"/>
      <c r="I36" s="145">
        <v>0.12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49</v>
      </c>
      <c r="F37" s="144">
        <f>ROUND((SUM(BI98:BI183)),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50</v>
      </c>
      <c r="E39" s="148"/>
      <c r="F39" s="148"/>
      <c r="G39" s="149" t="s">
        <v>51</v>
      </c>
      <c r="H39" s="150" t="s">
        <v>52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hidden="1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115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57" t="str">
        <f>E7</f>
        <v>SK Modřany - byt správce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112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2025-109-3-13 - Profese - elektro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Komořanská - 47, Praha 4 - Modřany</v>
      </c>
      <c r="G52" s="37"/>
      <c r="H52" s="37"/>
      <c r="I52" s="29" t="s">
        <v>23</v>
      </c>
      <c r="J52" s="69" t="str">
        <f>IF(J12="","",J12)</f>
        <v>23. 7. 2025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40.05" customHeight="1">
      <c r="A54" s="35"/>
      <c r="B54" s="36"/>
      <c r="C54" s="29" t="s">
        <v>25</v>
      </c>
      <c r="D54" s="37"/>
      <c r="E54" s="37"/>
      <c r="F54" s="24" t="str">
        <f>E15</f>
        <v>Sportovní klub Modřany,Komořanská 47, Praha 4</v>
      </c>
      <c r="G54" s="37"/>
      <c r="H54" s="37"/>
      <c r="I54" s="29" t="s">
        <v>32</v>
      </c>
      <c r="J54" s="33" t="str">
        <f>E21</f>
        <v>ASLB spol.s.r.o.Fikarova 2157/1, Praha 4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30</v>
      </c>
      <c r="D55" s="37"/>
      <c r="E55" s="37"/>
      <c r="F55" s="24" t="str">
        <f>IF(E18="","",E18)</f>
        <v>Vyplň údaj</v>
      </c>
      <c r="G55" s="37"/>
      <c r="H55" s="37"/>
      <c r="I55" s="29" t="s">
        <v>36</v>
      </c>
      <c r="J55" s="33" t="str">
        <f>E24</f>
        <v xml:space="preserve"> 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58" t="s">
        <v>116</v>
      </c>
      <c r="D57" s="159"/>
      <c r="E57" s="159"/>
      <c r="F57" s="159"/>
      <c r="G57" s="159"/>
      <c r="H57" s="159"/>
      <c r="I57" s="159"/>
      <c r="J57" s="160" t="s">
        <v>117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61" t="s">
        <v>72</v>
      </c>
      <c r="D59" s="37"/>
      <c r="E59" s="37"/>
      <c r="F59" s="37"/>
      <c r="G59" s="37"/>
      <c r="H59" s="37"/>
      <c r="I59" s="37"/>
      <c r="J59" s="99">
        <f>J98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118</v>
      </c>
    </row>
    <row r="60" hidden="1" s="9" customFormat="1" ht="24.96" customHeight="1">
      <c r="A60" s="9"/>
      <c r="B60" s="162"/>
      <c r="C60" s="163"/>
      <c r="D60" s="164" t="s">
        <v>123</v>
      </c>
      <c r="E60" s="165"/>
      <c r="F60" s="165"/>
      <c r="G60" s="165"/>
      <c r="H60" s="165"/>
      <c r="I60" s="165"/>
      <c r="J60" s="166">
        <f>J99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8"/>
      <c r="C61" s="169"/>
      <c r="D61" s="170" t="s">
        <v>723</v>
      </c>
      <c r="E61" s="171"/>
      <c r="F61" s="171"/>
      <c r="G61" s="171"/>
      <c r="H61" s="171"/>
      <c r="I61" s="171"/>
      <c r="J61" s="172">
        <f>J100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68"/>
      <c r="C62" s="169"/>
      <c r="D62" s="170" t="s">
        <v>724</v>
      </c>
      <c r="E62" s="171"/>
      <c r="F62" s="171"/>
      <c r="G62" s="171"/>
      <c r="H62" s="171"/>
      <c r="I62" s="171"/>
      <c r="J62" s="172">
        <f>J101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68"/>
      <c r="C63" s="169"/>
      <c r="D63" s="170" t="s">
        <v>725</v>
      </c>
      <c r="E63" s="171"/>
      <c r="F63" s="171"/>
      <c r="G63" s="171"/>
      <c r="H63" s="171"/>
      <c r="I63" s="171"/>
      <c r="J63" s="172">
        <f>J110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4.88" customHeight="1">
      <c r="A64" s="10"/>
      <c r="B64" s="168"/>
      <c r="C64" s="169"/>
      <c r="D64" s="170" t="s">
        <v>726</v>
      </c>
      <c r="E64" s="171"/>
      <c r="F64" s="171"/>
      <c r="G64" s="171"/>
      <c r="H64" s="171"/>
      <c r="I64" s="171"/>
      <c r="J64" s="172">
        <f>J119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68"/>
      <c r="C65" s="169"/>
      <c r="D65" s="170" t="s">
        <v>727</v>
      </c>
      <c r="E65" s="171"/>
      <c r="F65" s="171"/>
      <c r="G65" s="171"/>
      <c r="H65" s="171"/>
      <c r="I65" s="171"/>
      <c r="J65" s="172">
        <f>J124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4.88" customHeight="1">
      <c r="A66" s="10"/>
      <c r="B66" s="168"/>
      <c r="C66" s="169"/>
      <c r="D66" s="170" t="s">
        <v>728</v>
      </c>
      <c r="E66" s="171"/>
      <c r="F66" s="171"/>
      <c r="G66" s="171"/>
      <c r="H66" s="171"/>
      <c r="I66" s="171"/>
      <c r="J66" s="172">
        <f>J129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4.88" customHeight="1">
      <c r="A67" s="10"/>
      <c r="B67" s="168"/>
      <c r="C67" s="169"/>
      <c r="D67" s="170" t="s">
        <v>729</v>
      </c>
      <c r="E67" s="171"/>
      <c r="F67" s="171"/>
      <c r="G67" s="171"/>
      <c r="H67" s="171"/>
      <c r="I67" s="171"/>
      <c r="J67" s="172">
        <f>J131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4.88" customHeight="1">
      <c r="A68" s="10"/>
      <c r="B68" s="168"/>
      <c r="C68" s="169"/>
      <c r="D68" s="170" t="s">
        <v>730</v>
      </c>
      <c r="E68" s="171"/>
      <c r="F68" s="171"/>
      <c r="G68" s="171"/>
      <c r="H68" s="171"/>
      <c r="I68" s="171"/>
      <c r="J68" s="172">
        <f>J137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4.88" customHeight="1">
      <c r="A69" s="10"/>
      <c r="B69" s="168"/>
      <c r="C69" s="169"/>
      <c r="D69" s="170" t="s">
        <v>731</v>
      </c>
      <c r="E69" s="171"/>
      <c r="F69" s="171"/>
      <c r="G69" s="171"/>
      <c r="H69" s="171"/>
      <c r="I69" s="171"/>
      <c r="J69" s="172">
        <f>J139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4.88" customHeight="1">
      <c r="A70" s="10"/>
      <c r="B70" s="168"/>
      <c r="C70" s="169"/>
      <c r="D70" s="170" t="s">
        <v>732</v>
      </c>
      <c r="E70" s="171"/>
      <c r="F70" s="171"/>
      <c r="G70" s="171"/>
      <c r="H70" s="171"/>
      <c r="I70" s="171"/>
      <c r="J70" s="172">
        <f>J148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4.88" customHeight="1">
      <c r="A71" s="10"/>
      <c r="B71" s="168"/>
      <c r="C71" s="169"/>
      <c r="D71" s="170" t="s">
        <v>733</v>
      </c>
      <c r="E71" s="171"/>
      <c r="F71" s="171"/>
      <c r="G71" s="171"/>
      <c r="H71" s="171"/>
      <c r="I71" s="171"/>
      <c r="J71" s="172">
        <f>J153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4.88" customHeight="1">
      <c r="A72" s="10"/>
      <c r="B72" s="168"/>
      <c r="C72" s="169"/>
      <c r="D72" s="170" t="s">
        <v>734</v>
      </c>
      <c r="E72" s="171"/>
      <c r="F72" s="171"/>
      <c r="G72" s="171"/>
      <c r="H72" s="171"/>
      <c r="I72" s="171"/>
      <c r="J72" s="172">
        <f>J158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4.88" customHeight="1">
      <c r="A73" s="10"/>
      <c r="B73" s="168"/>
      <c r="C73" s="169"/>
      <c r="D73" s="170" t="s">
        <v>735</v>
      </c>
      <c r="E73" s="171"/>
      <c r="F73" s="171"/>
      <c r="G73" s="171"/>
      <c r="H73" s="171"/>
      <c r="I73" s="171"/>
      <c r="J73" s="172">
        <f>J160</f>
        <v>0</v>
      </c>
      <c r="K73" s="169"/>
      <c r="L73" s="173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4.88" customHeight="1">
      <c r="A74" s="10"/>
      <c r="B74" s="168"/>
      <c r="C74" s="169"/>
      <c r="D74" s="170" t="s">
        <v>736</v>
      </c>
      <c r="E74" s="171"/>
      <c r="F74" s="171"/>
      <c r="G74" s="171"/>
      <c r="H74" s="171"/>
      <c r="I74" s="171"/>
      <c r="J74" s="172">
        <f>J166</f>
        <v>0</v>
      </c>
      <c r="K74" s="169"/>
      <c r="L74" s="17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4.88" customHeight="1">
      <c r="A75" s="10"/>
      <c r="B75" s="168"/>
      <c r="C75" s="169"/>
      <c r="D75" s="170" t="s">
        <v>737</v>
      </c>
      <c r="E75" s="171"/>
      <c r="F75" s="171"/>
      <c r="G75" s="171"/>
      <c r="H75" s="171"/>
      <c r="I75" s="171"/>
      <c r="J75" s="172">
        <f>J168</f>
        <v>0</v>
      </c>
      <c r="K75" s="169"/>
      <c r="L75" s="17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4.88" customHeight="1">
      <c r="A76" s="10"/>
      <c r="B76" s="168"/>
      <c r="C76" s="169"/>
      <c r="D76" s="170" t="s">
        <v>738</v>
      </c>
      <c r="E76" s="171"/>
      <c r="F76" s="171"/>
      <c r="G76" s="171"/>
      <c r="H76" s="171"/>
      <c r="I76" s="171"/>
      <c r="J76" s="172">
        <f>J172</f>
        <v>0</v>
      </c>
      <c r="K76" s="169"/>
      <c r="L76" s="17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68"/>
      <c r="C77" s="169"/>
      <c r="D77" s="170" t="s">
        <v>739</v>
      </c>
      <c r="E77" s="171"/>
      <c r="F77" s="171"/>
      <c r="G77" s="171"/>
      <c r="H77" s="171"/>
      <c r="I77" s="171"/>
      <c r="J77" s="172">
        <f>J176</f>
        <v>0</v>
      </c>
      <c r="K77" s="169"/>
      <c r="L77" s="17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9" customFormat="1" ht="24.96" customHeight="1">
      <c r="A78" s="9"/>
      <c r="B78" s="162"/>
      <c r="C78" s="163"/>
      <c r="D78" s="164" t="s">
        <v>740</v>
      </c>
      <c r="E78" s="165"/>
      <c r="F78" s="165"/>
      <c r="G78" s="165"/>
      <c r="H78" s="165"/>
      <c r="I78" s="165"/>
      <c r="J78" s="166">
        <f>J181</f>
        <v>0</v>
      </c>
      <c r="K78" s="163"/>
      <c r="L78" s="167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hidden="1" s="2" customFormat="1" ht="21.84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3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hidden="1" s="2" customFormat="1" ht="6.96" customHeight="1">
      <c r="A80" s="35"/>
      <c r="B80" s="56"/>
      <c r="C80" s="57"/>
      <c r="D80" s="57"/>
      <c r="E80" s="57"/>
      <c r="F80" s="57"/>
      <c r="G80" s="57"/>
      <c r="H80" s="57"/>
      <c r="I80" s="57"/>
      <c r="J80" s="57"/>
      <c r="K80" s="57"/>
      <c r="L80" s="13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hidden="1"/>
    <row r="82" hidden="1"/>
    <row r="83" hidden="1"/>
    <row r="84" s="2" customFormat="1" ht="6.96" customHeight="1">
      <c r="A84" s="35"/>
      <c r="B84" s="58"/>
      <c r="C84" s="59"/>
      <c r="D84" s="59"/>
      <c r="E84" s="59"/>
      <c r="F84" s="59"/>
      <c r="G84" s="59"/>
      <c r="H84" s="59"/>
      <c r="I84" s="59"/>
      <c r="J84" s="59"/>
      <c r="K84" s="59"/>
      <c r="L84" s="13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4.96" customHeight="1">
      <c r="A85" s="35"/>
      <c r="B85" s="36"/>
      <c r="C85" s="20" t="s">
        <v>125</v>
      </c>
      <c r="D85" s="37"/>
      <c r="E85" s="37"/>
      <c r="F85" s="37"/>
      <c r="G85" s="37"/>
      <c r="H85" s="37"/>
      <c r="I85" s="37"/>
      <c r="J85" s="37"/>
      <c r="K85" s="37"/>
      <c r="L85" s="13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3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16</v>
      </c>
      <c r="D87" s="37"/>
      <c r="E87" s="37"/>
      <c r="F87" s="37"/>
      <c r="G87" s="37"/>
      <c r="H87" s="37"/>
      <c r="I87" s="37"/>
      <c r="J87" s="37"/>
      <c r="K87" s="37"/>
      <c r="L87" s="13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6.5" customHeight="1">
      <c r="A88" s="35"/>
      <c r="B88" s="36"/>
      <c r="C88" s="37"/>
      <c r="D88" s="37"/>
      <c r="E88" s="157" t="str">
        <f>E7</f>
        <v>SK Modřany - byt správce</v>
      </c>
      <c r="F88" s="29"/>
      <c r="G88" s="29"/>
      <c r="H88" s="29"/>
      <c r="I88" s="37"/>
      <c r="J88" s="37"/>
      <c r="K88" s="37"/>
      <c r="L88" s="13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112</v>
      </c>
      <c r="D89" s="37"/>
      <c r="E89" s="37"/>
      <c r="F89" s="37"/>
      <c r="G89" s="37"/>
      <c r="H89" s="37"/>
      <c r="I89" s="37"/>
      <c r="J89" s="37"/>
      <c r="K89" s="37"/>
      <c r="L89" s="13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6.5" customHeight="1">
      <c r="A90" s="35"/>
      <c r="B90" s="36"/>
      <c r="C90" s="37"/>
      <c r="D90" s="37"/>
      <c r="E90" s="66" t="str">
        <f>E9</f>
        <v>2025-109-3-13 - Profese - elektro</v>
      </c>
      <c r="F90" s="37"/>
      <c r="G90" s="37"/>
      <c r="H90" s="37"/>
      <c r="I90" s="37"/>
      <c r="J90" s="37"/>
      <c r="K90" s="37"/>
      <c r="L90" s="13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6.96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13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2" customHeight="1">
      <c r="A92" s="35"/>
      <c r="B92" s="36"/>
      <c r="C92" s="29" t="s">
        <v>21</v>
      </c>
      <c r="D92" s="37"/>
      <c r="E92" s="37"/>
      <c r="F92" s="24" t="str">
        <f>F12</f>
        <v>Komořanská - 47, Praha 4 - Modřany</v>
      </c>
      <c r="G92" s="37"/>
      <c r="H92" s="37"/>
      <c r="I92" s="29" t="s">
        <v>23</v>
      </c>
      <c r="J92" s="69" t="str">
        <f>IF(J12="","",J12)</f>
        <v>23. 7. 2025</v>
      </c>
      <c r="K92" s="37"/>
      <c r="L92" s="13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6.96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13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25</v>
      </c>
      <c r="D94" s="37"/>
      <c r="E94" s="37"/>
      <c r="F94" s="24" t="str">
        <f>E15</f>
        <v>Sportovní klub Modřany,Komořanská 47, Praha 4</v>
      </c>
      <c r="G94" s="37"/>
      <c r="H94" s="37"/>
      <c r="I94" s="29" t="s">
        <v>32</v>
      </c>
      <c r="J94" s="33" t="str">
        <f>E21</f>
        <v>ASLB spol.s.r.o.Fikarova 2157/1, Praha 4</v>
      </c>
      <c r="K94" s="37"/>
      <c r="L94" s="13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5.15" customHeight="1">
      <c r="A95" s="35"/>
      <c r="B95" s="36"/>
      <c r="C95" s="29" t="s">
        <v>30</v>
      </c>
      <c r="D95" s="37"/>
      <c r="E95" s="37"/>
      <c r="F95" s="24" t="str">
        <f>IF(E18="","",E18)</f>
        <v>Vyplň údaj</v>
      </c>
      <c r="G95" s="37"/>
      <c r="H95" s="37"/>
      <c r="I95" s="29" t="s">
        <v>36</v>
      </c>
      <c r="J95" s="33" t="str">
        <f>E24</f>
        <v xml:space="preserve"> </v>
      </c>
      <c r="K95" s="37"/>
      <c r="L95" s="13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10.32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13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11" customFormat="1" ht="29.28" customHeight="1">
      <c r="A97" s="174"/>
      <c r="B97" s="175"/>
      <c r="C97" s="176" t="s">
        <v>126</v>
      </c>
      <c r="D97" s="177" t="s">
        <v>59</v>
      </c>
      <c r="E97" s="177" t="s">
        <v>55</v>
      </c>
      <c r="F97" s="177" t="s">
        <v>56</v>
      </c>
      <c r="G97" s="177" t="s">
        <v>127</v>
      </c>
      <c r="H97" s="177" t="s">
        <v>128</v>
      </c>
      <c r="I97" s="177" t="s">
        <v>129</v>
      </c>
      <c r="J97" s="177" t="s">
        <v>117</v>
      </c>
      <c r="K97" s="178" t="s">
        <v>130</v>
      </c>
      <c r="L97" s="179"/>
      <c r="M97" s="89" t="s">
        <v>19</v>
      </c>
      <c r="N97" s="90" t="s">
        <v>44</v>
      </c>
      <c r="O97" s="90" t="s">
        <v>131</v>
      </c>
      <c r="P97" s="90" t="s">
        <v>132</v>
      </c>
      <c r="Q97" s="90" t="s">
        <v>133</v>
      </c>
      <c r="R97" s="90" t="s">
        <v>134</v>
      </c>
      <c r="S97" s="90" t="s">
        <v>135</v>
      </c>
      <c r="T97" s="91" t="s">
        <v>136</v>
      </c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</row>
    <row r="98" s="2" customFormat="1" ht="22.8" customHeight="1">
      <c r="A98" s="35"/>
      <c r="B98" s="36"/>
      <c r="C98" s="96" t="s">
        <v>137</v>
      </c>
      <c r="D98" s="37"/>
      <c r="E98" s="37"/>
      <c r="F98" s="37"/>
      <c r="G98" s="37"/>
      <c r="H98" s="37"/>
      <c r="I98" s="37"/>
      <c r="J98" s="180">
        <f>BK98</f>
        <v>0</v>
      </c>
      <c r="K98" s="37"/>
      <c r="L98" s="41"/>
      <c r="M98" s="92"/>
      <c r="N98" s="181"/>
      <c r="O98" s="93"/>
      <c r="P98" s="182">
        <f>P99+P181</f>
        <v>0</v>
      </c>
      <c r="Q98" s="93"/>
      <c r="R98" s="182">
        <f>R99+R181</f>
        <v>0</v>
      </c>
      <c r="S98" s="93"/>
      <c r="T98" s="183">
        <f>T99+T181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73</v>
      </c>
      <c r="AU98" s="14" t="s">
        <v>118</v>
      </c>
      <c r="BK98" s="184">
        <f>BK99+BK181</f>
        <v>0</v>
      </c>
    </row>
    <row r="99" s="12" customFormat="1" ht="25.92" customHeight="1">
      <c r="A99" s="12"/>
      <c r="B99" s="185"/>
      <c r="C99" s="186"/>
      <c r="D99" s="187" t="s">
        <v>73</v>
      </c>
      <c r="E99" s="188" t="s">
        <v>205</v>
      </c>
      <c r="F99" s="188" t="s">
        <v>206</v>
      </c>
      <c r="G99" s="186"/>
      <c r="H99" s="186"/>
      <c r="I99" s="189"/>
      <c r="J99" s="190">
        <f>BK99</f>
        <v>0</v>
      </c>
      <c r="K99" s="186"/>
      <c r="L99" s="191"/>
      <c r="M99" s="192"/>
      <c r="N99" s="193"/>
      <c r="O99" s="193"/>
      <c r="P99" s="194">
        <f>P100+P176</f>
        <v>0</v>
      </c>
      <c r="Q99" s="193"/>
      <c r="R99" s="194">
        <f>R100+R176</f>
        <v>0</v>
      </c>
      <c r="S99" s="193"/>
      <c r="T99" s="195">
        <f>T100+T176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149</v>
      </c>
      <c r="AT99" s="197" t="s">
        <v>73</v>
      </c>
      <c r="AU99" s="197" t="s">
        <v>74</v>
      </c>
      <c r="AY99" s="196" t="s">
        <v>140</v>
      </c>
      <c r="BK99" s="198">
        <f>BK100+BK176</f>
        <v>0</v>
      </c>
    </row>
    <row r="100" s="12" customFormat="1" ht="22.8" customHeight="1">
      <c r="A100" s="12"/>
      <c r="B100" s="185"/>
      <c r="C100" s="186"/>
      <c r="D100" s="187" t="s">
        <v>73</v>
      </c>
      <c r="E100" s="199" t="s">
        <v>741</v>
      </c>
      <c r="F100" s="199" t="s">
        <v>742</v>
      </c>
      <c r="G100" s="186"/>
      <c r="H100" s="186"/>
      <c r="I100" s="189"/>
      <c r="J100" s="200">
        <f>BK100</f>
        <v>0</v>
      </c>
      <c r="K100" s="186"/>
      <c r="L100" s="191"/>
      <c r="M100" s="192"/>
      <c r="N100" s="193"/>
      <c r="O100" s="193"/>
      <c r="P100" s="194">
        <f>P101+P110+P119+P124+P129+P131+P137+P139+P148+P153+P158+P160+P166+P168+P172</f>
        <v>0</v>
      </c>
      <c r="Q100" s="193"/>
      <c r="R100" s="194">
        <f>R101+R110+R119+R124+R129+R131+R137+R139+R148+R153+R158+R160+R166+R168+R172</f>
        <v>0</v>
      </c>
      <c r="S100" s="193"/>
      <c r="T100" s="195">
        <f>T101+T110+T119+T124+T129+T131+T137+T139+T148+T153+T158+T160+T166+T168+T172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6" t="s">
        <v>149</v>
      </c>
      <c r="AT100" s="197" t="s">
        <v>73</v>
      </c>
      <c r="AU100" s="197" t="s">
        <v>82</v>
      </c>
      <c r="AY100" s="196" t="s">
        <v>140</v>
      </c>
      <c r="BK100" s="198">
        <f>BK101+BK110+BK119+BK124+BK129+BK131+BK137+BK139+BK148+BK153+BK158+BK160+BK166+BK168+BK172</f>
        <v>0</v>
      </c>
    </row>
    <row r="101" s="12" customFormat="1" ht="20.88" customHeight="1">
      <c r="A101" s="12"/>
      <c r="B101" s="185"/>
      <c r="C101" s="186"/>
      <c r="D101" s="187" t="s">
        <v>73</v>
      </c>
      <c r="E101" s="199" t="s">
        <v>743</v>
      </c>
      <c r="F101" s="199" t="s">
        <v>744</v>
      </c>
      <c r="G101" s="186"/>
      <c r="H101" s="186"/>
      <c r="I101" s="189"/>
      <c r="J101" s="200">
        <f>BK101</f>
        <v>0</v>
      </c>
      <c r="K101" s="186"/>
      <c r="L101" s="191"/>
      <c r="M101" s="192"/>
      <c r="N101" s="193"/>
      <c r="O101" s="193"/>
      <c r="P101" s="194">
        <f>SUM(P102:P109)</f>
        <v>0</v>
      </c>
      <c r="Q101" s="193"/>
      <c r="R101" s="194">
        <f>SUM(R102:R109)</f>
        <v>0</v>
      </c>
      <c r="S101" s="193"/>
      <c r="T101" s="195">
        <f>SUM(T102:T109)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6" t="s">
        <v>82</v>
      </c>
      <c r="AT101" s="197" t="s">
        <v>73</v>
      </c>
      <c r="AU101" s="197" t="s">
        <v>149</v>
      </c>
      <c r="AY101" s="196" t="s">
        <v>140</v>
      </c>
      <c r="BK101" s="198">
        <f>SUM(BK102:BK109)</f>
        <v>0</v>
      </c>
    </row>
    <row r="102" s="2" customFormat="1" ht="16.5" customHeight="1">
      <c r="A102" s="35"/>
      <c r="B102" s="36"/>
      <c r="C102" s="201" t="s">
        <v>678</v>
      </c>
      <c r="D102" s="201" t="s">
        <v>144</v>
      </c>
      <c r="E102" s="202" t="s">
        <v>745</v>
      </c>
      <c r="F102" s="203" t="s">
        <v>746</v>
      </c>
      <c r="G102" s="204" t="s">
        <v>19</v>
      </c>
      <c r="H102" s="205">
        <v>0</v>
      </c>
      <c r="I102" s="206"/>
      <c r="J102" s="207">
        <f>ROUND(I102*H102,2)</f>
        <v>0</v>
      </c>
      <c r="K102" s="203" t="s">
        <v>19</v>
      </c>
      <c r="L102" s="41"/>
      <c r="M102" s="208" t="s">
        <v>19</v>
      </c>
      <c r="N102" s="209" t="s">
        <v>46</v>
      </c>
      <c r="O102" s="81"/>
      <c r="P102" s="210">
        <f>O102*H102</f>
        <v>0</v>
      </c>
      <c r="Q102" s="210">
        <v>0</v>
      </c>
      <c r="R102" s="210">
        <f>Q102*H102</f>
        <v>0</v>
      </c>
      <c r="S102" s="210">
        <v>0</v>
      </c>
      <c r="T102" s="211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2" t="s">
        <v>156</v>
      </c>
      <c r="AT102" s="212" t="s">
        <v>144</v>
      </c>
      <c r="AU102" s="212" t="s">
        <v>261</v>
      </c>
      <c r="AY102" s="14" t="s">
        <v>140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4" t="s">
        <v>149</v>
      </c>
      <c r="BK102" s="213">
        <f>ROUND(I102*H102,2)</f>
        <v>0</v>
      </c>
      <c r="BL102" s="14" t="s">
        <v>156</v>
      </c>
      <c r="BM102" s="212" t="s">
        <v>747</v>
      </c>
    </row>
    <row r="103" s="2" customFormat="1" ht="16.5" customHeight="1">
      <c r="A103" s="35"/>
      <c r="B103" s="36"/>
      <c r="C103" s="201" t="s">
        <v>682</v>
      </c>
      <c r="D103" s="201" t="s">
        <v>144</v>
      </c>
      <c r="E103" s="202" t="s">
        <v>748</v>
      </c>
      <c r="F103" s="203" t="s">
        <v>749</v>
      </c>
      <c r="G103" s="204" t="s">
        <v>641</v>
      </c>
      <c r="H103" s="205">
        <v>1</v>
      </c>
      <c r="I103" s="206"/>
      <c r="J103" s="207">
        <f>ROUND(I103*H103,2)</f>
        <v>0</v>
      </c>
      <c r="K103" s="203" t="s">
        <v>19</v>
      </c>
      <c r="L103" s="41"/>
      <c r="M103" s="208" t="s">
        <v>19</v>
      </c>
      <c r="N103" s="209" t="s">
        <v>46</v>
      </c>
      <c r="O103" s="81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2" t="s">
        <v>156</v>
      </c>
      <c r="AT103" s="212" t="s">
        <v>144</v>
      </c>
      <c r="AU103" s="212" t="s">
        <v>261</v>
      </c>
      <c r="AY103" s="14" t="s">
        <v>140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4" t="s">
        <v>149</v>
      </c>
      <c r="BK103" s="213">
        <f>ROUND(I103*H103,2)</f>
        <v>0</v>
      </c>
      <c r="BL103" s="14" t="s">
        <v>156</v>
      </c>
      <c r="BM103" s="212" t="s">
        <v>750</v>
      </c>
    </row>
    <row r="104" s="2" customFormat="1" ht="16.5" customHeight="1">
      <c r="A104" s="35"/>
      <c r="B104" s="36"/>
      <c r="C104" s="201" t="s">
        <v>193</v>
      </c>
      <c r="D104" s="201" t="s">
        <v>144</v>
      </c>
      <c r="E104" s="202" t="s">
        <v>751</v>
      </c>
      <c r="F104" s="203" t="s">
        <v>752</v>
      </c>
      <c r="G104" s="204" t="s">
        <v>641</v>
      </c>
      <c r="H104" s="205">
        <v>1</v>
      </c>
      <c r="I104" s="206"/>
      <c r="J104" s="207">
        <f>ROUND(I104*H104,2)</f>
        <v>0</v>
      </c>
      <c r="K104" s="203" t="s">
        <v>19</v>
      </c>
      <c r="L104" s="41"/>
      <c r="M104" s="208" t="s">
        <v>19</v>
      </c>
      <c r="N104" s="209" t="s">
        <v>46</v>
      </c>
      <c r="O104" s="81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2" t="s">
        <v>156</v>
      </c>
      <c r="AT104" s="212" t="s">
        <v>144</v>
      </c>
      <c r="AU104" s="212" t="s">
        <v>261</v>
      </c>
      <c r="AY104" s="14" t="s">
        <v>140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4" t="s">
        <v>149</v>
      </c>
      <c r="BK104" s="213">
        <f>ROUND(I104*H104,2)</f>
        <v>0</v>
      </c>
      <c r="BL104" s="14" t="s">
        <v>156</v>
      </c>
      <c r="BM104" s="212" t="s">
        <v>753</v>
      </c>
    </row>
    <row r="105" s="2" customFormat="1" ht="16.5" customHeight="1">
      <c r="A105" s="35"/>
      <c r="B105" s="36"/>
      <c r="C105" s="201" t="s">
        <v>689</v>
      </c>
      <c r="D105" s="201" t="s">
        <v>144</v>
      </c>
      <c r="E105" s="202" t="s">
        <v>754</v>
      </c>
      <c r="F105" s="203" t="s">
        <v>755</v>
      </c>
      <c r="G105" s="204" t="s">
        <v>641</v>
      </c>
      <c r="H105" s="205">
        <v>2</v>
      </c>
      <c r="I105" s="206"/>
      <c r="J105" s="207">
        <f>ROUND(I105*H105,2)</f>
        <v>0</v>
      </c>
      <c r="K105" s="203" t="s">
        <v>19</v>
      </c>
      <c r="L105" s="41"/>
      <c r="M105" s="208" t="s">
        <v>19</v>
      </c>
      <c r="N105" s="209" t="s">
        <v>46</v>
      </c>
      <c r="O105" s="81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2" t="s">
        <v>156</v>
      </c>
      <c r="AT105" s="212" t="s">
        <v>144</v>
      </c>
      <c r="AU105" s="212" t="s">
        <v>261</v>
      </c>
      <c r="AY105" s="14" t="s">
        <v>140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4" t="s">
        <v>149</v>
      </c>
      <c r="BK105" s="213">
        <f>ROUND(I105*H105,2)</f>
        <v>0</v>
      </c>
      <c r="BL105" s="14" t="s">
        <v>156</v>
      </c>
      <c r="BM105" s="212" t="s">
        <v>756</v>
      </c>
    </row>
    <row r="106" s="2" customFormat="1" ht="16.5" customHeight="1">
      <c r="A106" s="35"/>
      <c r="B106" s="36"/>
      <c r="C106" s="201" t="s">
        <v>693</v>
      </c>
      <c r="D106" s="201" t="s">
        <v>144</v>
      </c>
      <c r="E106" s="202" t="s">
        <v>757</v>
      </c>
      <c r="F106" s="203" t="s">
        <v>758</v>
      </c>
      <c r="G106" s="204" t="s">
        <v>641</v>
      </c>
      <c r="H106" s="205">
        <v>9</v>
      </c>
      <c r="I106" s="206"/>
      <c r="J106" s="207">
        <f>ROUND(I106*H106,2)</f>
        <v>0</v>
      </c>
      <c r="K106" s="203" t="s">
        <v>19</v>
      </c>
      <c r="L106" s="41"/>
      <c r="M106" s="208" t="s">
        <v>19</v>
      </c>
      <c r="N106" s="209" t="s">
        <v>46</v>
      </c>
      <c r="O106" s="81"/>
      <c r="P106" s="210">
        <f>O106*H106</f>
        <v>0</v>
      </c>
      <c r="Q106" s="210">
        <v>0</v>
      </c>
      <c r="R106" s="210">
        <f>Q106*H106</f>
        <v>0</v>
      </c>
      <c r="S106" s="210">
        <v>0</v>
      </c>
      <c r="T106" s="211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2" t="s">
        <v>156</v>
      </c>
      <c r="AT106" s="212" t="s">
        <v>144</v>
      </c>
      <c r="AU106" s="212" t="s">
        <v>261</v>
      </c>
      <c r="AY106" s="14" t="s">
        <v>140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4" t="s">
        <v>149</v>
      </c>
      <c r="BK106" s="213">
        <f>ROUND(I106*H106,2)</f>
        <v>0</v>
      </c>
      <c r="BL106" s="14" t="s">
        <v>156</v>
      </c>
      <c r="BM106" s="212" t="s">
        <v>759</v>
      </c>
    </row>
    <row r="107" s="2" customFormat="1" ht="16.5" customHeight="1">
      <c r="A107" s="35"/>
      <c r="B107" s="36"/>
      <c r="C107" s="201" t="s">
        <v>697</v>
      </c>
      <c r="D107" s="201" t="s">
        <v>144</v>
      </c>
      <c r="E107" s="202" t="s">
        <v>760</v>
      </c>
      <c r="F107" s="203" t="s">
        <v>761</v>
      </c>
      <c r="G107" s="204" t="s">
        <v>641</v>
      </c>
      <c r="H107" s="205">
        <v>1</v>
      </c>
      <c r="I107" s="206"/>
      <c r="J107" s="207">
        <f>ROUND(I107*H107,2)</f>
        <v>0</v>
      </c>
      <c r="K107" s="203" t="s">
        <v>19</v>
      </c>
      <c r="L107" s="41"/>
      <c r="M107" s="208" t="s">
        <v>19</v>
      </c>
      <c r="N107" s="209" t="s">
        <v>46</v>
      </c>
      <c r="O107" s="81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2" t="s">
        <v>156</v>
      </c>
      <c r="AT107" s="212" t="s">
        <v>144</v>
      </c>
      <c r="AU107" s="212" t="s">
        <v>261</v>
      </c>
      <c r="AY107" s="14" t="s">
        <v>140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4" t="s">
        <v>149</v>
      </c>
      <c r="BK107" s="213">
        <f>ROUND(I107*H107,2)</f>
        <v>0</v>
      </c>
      <c r="BL107" s="14" t="s">
        <v>156</v>
      </c>
      <c r="BM107" s="212" t="s">
        <v>762</v>
      </c>
    </row>
    <row r="108" s="2" customFormat="1" ht="16.5" customHeight="1">
      <c r="A108" s="35"/>
      <c r="B108" s="36"/>
      <c r="C108" s="201" t="s">
        <v>701</v>
      </c>
      <c r="D108" s="201" t="s">
        <v>144</v>
      </c>
      <c r="E108" s="202" t="s">
        <v>763</v>
      </c>
      <c r="F108" s="203" t="s">
        <v>764</v>
      </c>
      <c r="G108" s="204" t="s">
        <v>641</v>
      </c>
      <c r="H108" s="205">
        <v>1</v>
      </c>
      <c r="I108" s="206"/>
      <c r="J108" s="207">
        <f>ROUND(I108*H108,2)</f>
        <v>0</v>
      </c>
      <c r="K108" s="203" t="s">
        <v>19</v>
      </c>
      <c r="L108" s="41"/>
      <c r="M108" s="208" t="s">
        <v>19</v>
      </c>
      <c r="N108" s="209" t="s">
        <v>46</v>
      </c>
      <c r="O108" s="81"/>
      <c r="P108" s="210">
        <f>O108*H108</f>
        <v>0</v>
      </c>
      <c r="Q108" s="210">
        <v>0</v>
      </c>
      <c r="R108" s="210">
        <f>Q108*H108</f>
        <v>0</v>
      </c>
      <c r="S108" s="210">
        <v>0</v>
      </c>
      <c r="T108" s="211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2" t="s">
        <v>156</v>
      </c>
      <c r="AT108" s="212" t="s">
        <v>144</v>
      </c>
      <c r="AU108" s="212" t="s">
        <v>261</v>
      </c>
      <c r="AY108" s="14" t="s">
        <v>140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4" t="s">
        <v>149</v>
      </c>
      <c r="BK108" s="213">
        <f>ROUND(I108*H108,2)</f>
        <v>0</v>
      </c>
      <c r="BL108" s="14" t="s">
        <v>156</v>
      </c>
      <c r="BM108" s="212" t="s">
        <v>765</v>
      </c>
    </row>
    <row r="109" s="2" customFormat="1" ht="16.5" customHeight="1">
      <c r="A109" s="35"/>
      <c r="B109" s="36"/>
      <c r="C109" s="201" t="s">
        <v>705</v>
      </c>
      <c r="D109" s="201" t="s">
        <v>144</v>
      </c>
      <c r="E109" s="202" t="s">
        <v>766</v>
      </c>
      <c r="F109" s="203" t="s">
        <v>767</v>
      </c>
      <c r="G109" s="204" t="s">
        <v>768</v>
      </c>
      <c r="H109" s="205">
        <v>1</v>
      </c>
      <c r="I109" s="206"/>
      <c r="J109" s="207">
        <f>ROUND(I109*H109,2)</f>
        <v>0</v>
      </c>
      <c r="K109" s="203" t="s">
        <v>19</v>
      </c>
      <c r="L109" s="41"/>
      <c r="M109" s="208" t="s">
        <v>19</v>
      </c>
      <c r="N109" s="209" t="s">
        <v>46</v>
      </c>
      <c r="O109" s="81"/>
      <c r="P109" s="210">
        <f>O109*H109</f>
        <v>0</v>
      </c>
      <c r="Q109" s="210">
        <v>0</v>
      </c>
      <c r="R109" s="210">
        <f>Q109*H109</f>
        <v>0</v>
      </c>
      <c r="S109" s="210">
        <v>0</v>
      </c>
      <c r="T109" s="21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2" t="s">
        <v>156</v>
      </c>
      <c r="AT109" s="212" t="s">
        <v>144</v>
      </c>
      <c r="AU109" s="212" t="s">
        <v>261</v>
      </c>
      <c r="AY109" s="14" t="s">
        <v>140</v>
      </c>
      <c r="BE109" s="213">
        <f>IF(N109="základní",J109,0)</f>
        <v>0</v>
      </c>
      <c r="BF109" s="213">
        <f>IF(N109="snížená",J109,0)</f>
        <v>0</v>
      </c>
      <c r="BG109" s="213">
        <f>IF(N109="zákl. přenesená",J109,0)</f>
        <v>0</v>
      </c>
      <c r="BH109" s="213">
        <f>IF(N109="sníž. přenesená",J109,0)</f>
        <v>0</v>
      </c>
      <c r="BI109" s="213">
        <f>IF(N109="nulová",J109,0)</f>
        <v>0</v>
      </c>
      <c r="BJ109" s="14" t="s">
        <v>149</v>
      </c>
      <c r="BK109" s="213">
        <f>ROUND(I109*H109,2)</f>
        <v>0</v>
      </c>
      <c r="BL109" s="14" t="s">
        <v>156</v>
      </c>
      <c r="BM109" s="212" t="s">
        <v>769</v>
      </c>
    </row>
    <row r="110" s="12" customFormat="1" ht="20.88" customHeight="1">
      <c r="A110" s="12"/>
      <c r="B110" s="185"/>
      <c r="C110" s="186"/>
      <c r="D110" s="187" t="s">
        <v>73</v>
      </c>
      <c r="E110" s="199" t="s">
        <v>770</v>
      </c>
      <c r="F110" s="199" t="s">
        <v>771</v>
      </c>
      <c r="G110" s="186"/>
      <c r="H110" s="186"/>
      <c r="I110" s="189"/>
      <c r="J110" s="200">
        <f>BK110</f>
        <v>0</v>
      </c>
      <c r="K110" s="186"/>
      <c r="L110" s="191"/>
      <c r="M110" s="192"/>
      <c r="N110" s="193"/>
      <c r="O110" s="193"/>
      <c r="P110" s="194">
        <f>SUM(P111:P118)</f>
        <v>0</v>
      </c>
      <c r="Q110" s="193"/>
      <c r="R110" s="194">
        <f>SUM(R111:R118)</f>
        <v>0</v>
      </c>
      <c r="S110" s="193"/>
      <c r="T110" s="195">
        <f>SUM(T111:T118)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6" t="s">
        <v>82</v>
      </c>
      <c r="AT110" s="197" t="s">
        <v>73</v>
      </c>
      <c r="AU110" s="197" t="s">
        <v>149</v>
      </c>
      <c r="AY110" s="196" t="s">
        <v>140</v>
      </c>
      <c r="BK110" s="198">
        <f>SUM(BK111:BK118)</f>
        <v>0</v>
      </c>
    </row>
    <row r="111" s="2" customFormat="1" ht="16.5" customHeight="1">
      <c r="A111" s="35"/>
      <c r="B111" s="36"/>
      <c r="C111" s="214" t="s">
        <v>209</v>
      </c>
      <c r="D111" s="214" t="s">
        <v>152</v>
      </c>
      <c r="E111" s="215" t="s">
        <v>772</v>
      </c>
      <c r="F111" s="216" t="s">
        <v>773</v>
      </c>
      <c r="G111" s="217" t="s">
        <v>448</v>
      </c>
      <c r="H111" s="218">
        <v>10</v>
      </c>
      <c r="I111" s="219"/>
      <c r="J111" s="220">
        <f>ROUND(I111*H111,2)</f>
        <v>0</v>
      </c>
      <c r="K111" s="216" t="s">
        <v>19</v>
      </c>
      <c r="L111" s="221"/>
      <c r="M111" s="222" t="s">
        <v>19</v>
      </c>
      <c r="N111" s="223" t="s">
        <v>46</v>
      </c>
      <c r="O111" s="81"/>
      <c r="P111" s="210">
        <f>O111*H111</f>
        <v>0</v>
      </c>
      <c r="Q111" s="210">
        <v>0</v>
      </c>
      <c r="R111" s="210">
        <f>Q111*H111</f>
        <v>0</v>
      </c>
      <c r="S111" s="210">
        <v>0</v>
      </c>
      <c r="T111" s="211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2" t="s">
        <v>230</v>
      </c>
      <c r="AT111" s="212" t="s">
        <v>152</v>
      </c>
      <c r="AU111" s="212" t="s">
        <v>261</v>
      </c>
      <c r="AY111" s="14" t="s">
        <v>140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4" t="s">
        <v>149</v>
      </c>
      <c r="BK111" s="213">
        <f>ROUND(I111*H111,2)</f>
        <v>0</v>
      </c>
      <c r="BL111" s="14" t="s">
        <v>156</v>
      </c>
      <c r="BM111" s="212" t="s">
        <v>774</v>
      </c>
    </row>
    <row r="112" s="2" customFormat="1" ht="16.5" customHeight="1">
      <c r="A112" s="35"/>
      <c r="B112" s="36"/>
      <c r="C112" s="214" t="s">
        <v>712</v>
      </c>
      <c r="D112" s="214" t="s">
        <v>152</v>
      </c>
      <c r="E112" s="215" t="s">
        <v>775</v>
      </c>
      <c r="F112" s="216" t="s">
        <v>776</v>
      </c>
      <c r="G112" s="217" t="s">
        <v>448</v>
      </c>
      <c r="H112" s="218">
        <v>45</v>
      </c>
      <c r="I112" s="219"/>
      <c r="J112" s="220">
        <f>ROUND(I112*H112,2)</f>
        <v>0</v>
      </c>
      <c r="K112" s="216" t="s">
        <v>19</v>
      </c>
      <c r="L112" s="221"/>
      <c r="M112" s="222" t="s">
        <v>19</v>
      </c>
      <c r="N112" s="223" t="s">
        <v>46</v>
      </c>
      <c r="O112" s="81"/>
      <c r="P112" s="210">
        <f>O112*H112</f>
        <v>0</v>
      </c>
      <c r="Q112" s="210">
        <v>0</v>
      </c>
      <c r="R112" s="210">
        <f>Q112*H112</f>
        <v>0</v>
      </c>
      <c r="S112" s="210">
        <v>0</v>
      </c>
      <c r="T112" s="21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2" t="s">
        <v>230</v>
      </c>
      <c r="AT112" s="212" t="s">
        <v>152</v>
      </c>
      <c r="AU112" s="212" t="s">
        <v>261</v>
      </c>
      <c r="AY112" s="14" t="s">
        <v>140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4" t="s">
        <v>149</v>
      </c>
      <c r="BK112" s="213">
        <f>ROUND(I112*H112,2)</f>
        <v>0</v>
      </c>
      <c r="BL112" s="14" t="s">
        <v>156</v>
      </c>
      <c r="BM112" s="212" t="s">
        <v>777</v>
      </c>
    </row>
    <row r="113" s="2" customFormat="1" ht="16.5" customHeight="1">
      <c r="A113" s="35"/>
      <c r="B113" s="36"/>
      <c r="C113" s="214" t="s">
        <v>213</v>
      </c>
      <c r="D113" s="214" t="s">
        <v>152</v>
      </c>
      <c r="E113" s="215" t="s">
        <v>778</v>
      </c>
      <c r="F113" s="216" t="s">
        <v>779</v>
      </c>
      <c r="G113" s="217" t="s">
        <v>448</v>
      </c>
      <c r="H113" s="218">
        <v>90</v>
      </c>
      <c r="I113" s="219"/>
      <c r="J113" s="220">
        <f>ROUND(I113*H113,2)</f>
        <v>0</v>
      </c>
      <c r="K113" s="216" t="s">
        <v>19</v>
      </c>
      <c r="L113" s="221"/>
      <c r="M113" s="222" t="s">
        <v>19</v>
      </c>
      <c r="N113" s="223" t="s">
        <v>46</v>
      </c>
      <c r="O113" s="81"/>
      <c r="P113" s="210">
        <f>O113*H113</f>
        <v>0</v>
      </c>
      <c r="Q113" s="210">
        <v>0</v>
      </c>
      <c r="R113" s="210">
        <f>Q113*H113</f>
        <v>0</v>
      </c>
      <c r="S113" s="210">
        <v>0</v>
      </c>
      <c r="T113" s="211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2" t="s">
        <v>230</v>
      </c>
      <c r="AT113" s="212" t="s">
        <v>152</v>
      </c>
      <c r="AU113" s="212" t="s">
        <v>261</v>
      </c>
      <c r="AY113" s="14" t="s">
        <v>140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4" t="s">
        <v>149</v>
      </c>
      <c r="BK113" s="213">
        <f>ROUND(I113*H113,2)</f>
        <v>0</v>
      </c>
      <c r="BL113" s="14" t="s">
        <v>156</v>
      </c>
      <c r="BM113" s="212" t="s">
        <v>780</v>
      </c>
    </row>
    <row r="114" s="2" customFormat="1" ht="16.5" customHeight="1">
      <c r="A114" s="35"/>
      <c r="B114" s="36"/>
      <c r="C114" s="214" t="s">
        <v>217</v>
      </c>
      <c r="D114" s="214" t="s">
        <v>152</v>
      </c>
      <c r="E114" s="215" t="s">
        <v>781</v>
      </c>
      <c r="F114" s="216" t="s">
        <v>782</v>
      </c>
      <c r="G114" s="217" t="s">
        <v>448</v>
      </c>
      <c r="H114" s="218">
        <v>10</v>
      </c>
      <c r="I114" s="219"/>
      <c r="J114" s="220">
        <f>ROUND(I114*H114,2)</f>
        <v>0</v>
      </c>
      <c r="K114" s="216" t="s">
        <v>19</v>
      </c>
      <c r="L114" s="221"/>
      <c r="M114" s="222" t="s">
        <v>19</v>
      </c>
      <c r="N114" s="223" t="s">
        <v>46</v>
      </c>
      <c r="O114" s="81"/>
      <c r="P114" s="210">
        <f>O114*H114</f>
        <v>0</v>
      </c>
      <c r="Q114" s="210">
        <v>0</v>
      </c>
      <c r="R114" s="210">
        <f>Q114*H114</f>
        <v>0</v>
      </c>
      <c r="S114" s="210">
        <v>0</v>
      </c>
      <c r="T114" s="211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2" t="s">
        <v>230</v>
      </c>
      <c r="AT114" s="212" t="s">
        <v>152</v>
      </c>
      <c r="AU114" s="212" t="s">
        <v>261</v>
      </c>
      <c r="AY114" s="14" t="s">
        <v>140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4" t="s">
        <v>149</v>
      </c>
      <c r="BK114" s="213">
        <f>ROUND(I114*H114,2)</f>
        <v>0</v>
      </c>
      <c r="BL114" s="14" t="s">
        <v>156</v>
      </c>
      <c r="BM114" s="212" t="s">
        <v>783</v>
      </c>
    </row>
    <row r="115" s="2" customFormat="1" ht="16.5" customHeight="1">
      <c r="A115" s="35"/>
      <c r="B115" s="36"/>
      <c r="C115" s="214" t="s">
        <v>222</v>
      </c>
      <c r="D115" s="214" t="s">
        <v>152</v>
      </c>
      <c r="E115" s="215" t="s">
        <v>784</v>
      </c>
      <c r="F115" s="216" t="s">
        <v>785</v>
      </c>
      <c r="G115" s="217" t="s">
        <v>448</v>
      </c>
      <c r="H115" s="218">
        <v>210</v>
      </c>
      <c r="I115" s="219"/>
      <c r="J115" s="220">
        <f>ROUND(I115*H115,2)</f>
        <v>0</v>
      </c>
      <c r="K115" s="216" t="s">
        <v>19</v>
      </c>
      <c r="L115" s="221"/>
      <c r="M115" s="222" t="s">
        <v>19</v>
      </c>
      <c r="N115" s="223" t="s">
        <v>46</v>
      </c>
      <c r="O115" s="81"/>
      <c r="P115" s="210">
        <f>O115*H115</f>
        <v>0</v>
      </c>
      <c r="Q115" s="210">
        <v>0</v>
      </c>
      <c r="R115" s="210">
        <f>Q115*H115</f>
        <v>0</v>
      </c>
      <c r="S115" s="210">
        <v>0</v>
      </c>
      <c r="T115" s="21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2" t="s">
        <v>230</v>
      </c>
      <c r="AT115" s="212" t="s">
        <v>152</v>
      </c>
      <c r="AU115" s="212" t="s">
        <v>261</v>
      </c>
      <c r="AY115" s="14" t="s">
        <v>140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4" t="s">
        <v>149</v>
      </c>
      <c r="BK115" s="213">
        <f>ROUND(I115*H115,2)</f>
        <v>0</v>
      </c>
      <c r="BL115" s="14" t="s">
        <v>156</v>
      </c>
      <c r="BM115" s="212" t="s">
        <v>786</v>
      </c>
    </row>
    <row r="116" s="2" customFormat="1" ht="16.5" customHeight="1">
      <c r="A116" s="35"/>
      <c r="B116" s="36"/>
      <c r="C116" s="214" t="s">
        <v>227</v>
      </c>
      <c r="D116" s="214" t="s">
        <v>152</v>
      </c>
      <c r="E116" s="215" t="s">
        <v>787</v>
      </c>
      <c r="F116" s="216" t="s">
        <v>788</v>
      </c>
      <c r="G116" s="217" t="s">
        <v>448</v>
      </c>
      <c r="H116" s="218">
        <v>10</v>
      </c>
      <c r="I116" s="219"/>
      <c r="J116" s="220">
        <f>ROUND(I116*H116,2)</f>
        <v>0</v>
      </c>
      <c r="K116" s="216" t="s">
        <v>19</v>
      </c>
      <c r="L116" s="221"/>
      <c r="M116" s="222" t="s">
        <v>19</v>
      </c>
      <c r="N116" s="223" t="s">
        <v>46</v>
      </c>
      <c r="O116" s="81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2" t="s">
        <v>230</v>
      </c>
      <c r="AT116" s="212" t="s">
        <v>152</v>
      </c>
      <c r="AU116" s="212" t="s">
        <v>261</v>
      </c>
      <c r="AY116" s="14" t="s">
        <v>140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4" t="s">
        <v>149</v>
      </c>
      <c r="BK116" s="213">
        <f>ROUND(I116*H116,2)</f>
        <v>0</v>
      </c>
      <c r="BL116" s="14" t="s">
        <v>156</v>
      </c>
      <c r="BM116" s="212" t="s">
        <v>789</v>
      </c>
    </row>
    <row r="117" s="2" customFormat="1" ht="16.5" customHeight="1">
      <c r="A117" s="35"/>
      <c r="B117" s="36"/>
      <c r="C117" s="214" t="s">
        <v>790</v>
      </c>
      <c r="D117" s="214" t="s">
        <v>152</v>
      </c>
      <c r="E117" s="215" t="s">
        <v>791</v>
      </c>
      <c r="F117" s="216" t="s">
        <v>792</v>
      </c>
      <c r="G117" s="217" t="s">
        <v>448</v>
      </c>
      <c r="H117" s="218">
        <v>10</v>
      </c>
      <c r="I117" s="219"/>
      <c r="J117" s="220">
        <f>ROUND(I117*H117,2)</f>
        <v>0</v>
      </c>
      <c r="K117" s="216" t="s">
        <v>19</v>
      </c>
      <c r="L117" s="221"/>
      <c r="M117" s="222" t="s">
        <v>19</v>
      </c>
      <c r="N117" s="223" t="s">
        <v>46</v>
      </c>
      <c r="O117" s="81"/>
      <c r="P117" s="210">
        <f>O117*H117</f>
        <v>0</v>
      </c>
      <c r="Q117" s="210">
        <v>0</v>
      </c>
      <c r="R117" s="210">
        <f>Q117*H117</f>
        <v>0</v>
      </c>
      <c r="S117" s="210">
        <v>0</v>
      </c>
      <c r="T117" s="21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2" t="s">
        <v>230</v>
      </c>
      <c r="AT117" s="212" t="s">
        <v>152</v>
      </c>
      <c r="AU117" s="212" t="s">
        <v>261</v>
      </c>
      <c r="AY117" s="14" t="s">
        <v>140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4" t="s">
        <v>149</v>
      </c>
      <c r="BK117" s="213">
        <f>ROUND(I117*H117,2)</f>
        <v>0</v>
      </c>
      <c r="BL117" s="14" t="s">
        <v>156</v>
      </c>
      <c r="BM117" s="212" t="s">
        <v>793</v>
      </c>
    </row>
    <row r="118" s="2" customFormat="1" ht="16.5" customHeight="1">
      <c r="A118" s="35"/>
      <c r="B118" s="36"/>
      <c r="C118" s="214" t="s">
        <v>794</v>
      </c>
      <c r="D118" s="214" t="s">
        <v>152</v>
      </c>
      <c r="E118" s="215" t="s">
        <v>795</v>
      </c>
      <c r="F118" s="216" t="s">
        <v>796</v>
      </c>
      <c r="G118" s="217" t="s">
        <v>448</v>
      </c>
      <c r="H118" s="218">
        <v>10</v>
      </c>
      <c r="I118" s="219"/>
      <c r="J118" s="220">
        <f>ROUND(I118*H118,2)</f>
        <v>0</v>
      </c>
      <c r="K118" s="216" t="s">
        <v>19</v>
      </c>
      <c r="L118" s="221"/>
      <c r="M118" s="222" t="s">
        <v>19</v>
      </c>
      <c r="N118" s="223" t="s">
        <v>46</v>
      </c>
      <c r="O118" s="81"/>
      <c r="P118" s="210">
        <f>O118*H118</f>
        <v>0</v>
      </c>
      <c r="Q118" s="210">
        <v>0</v>
      </c>
      <c r="R118" s="210">
        <f>Q118*H118</f>
        <v>0</v>
      </c>
      <c r="S118" s="210">
        <v>0</v>
      </c>
      <c r="T118" s="211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2" t="s">
        <v>230</v>
      </c>
      <c r="AT118" s="212" t="s">
        <v>152</v>
      </c>
      <c r="AU118" s="212" t="s">
        <v>261</v>
      </c>
      <c r="AY118" s="14" t="s">
        <v>140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4" t="s">
        <v>149</v>
      </c>
      <c r="BK118" s="213">
        <f>ROUND(I118*H118,2)</f>
        <v>0</v>
      </c>
      <c r="BL118" s="14" t="s">
        <v>156</v>
      </c>
      <c r="BM118" s="212" t="s">
        <v>797</v>
      </c>
    </row>
    <row r="119" s="12" customFormat="1" ht="20.88" customHeight="1">
      <c r="A119" s="12"/>
      <c r="B119" s="185"/>
      <c r="C119" s="186"/>
      <c r="D119" s="187" t="s">
        <v>73</v>
      </c>
      <c r="E119" s="199" t="s">
        <v>798</v>
      </c>
      <c r="F119" s="199" t="s">
        <v>799</v>
      </c>
      <c r="G119" s="186"/>
      <c r="H119" s="186"/>
      <c r="I119" s="189"/>
      <c r="J119" s="200">
        <f>BK119</f>
        <v>0</v>
      </c>
      <c r="K119" s="186"/>
      <c r="L119" s="191"/>
      <c r="M119" s="192"/>
      <c r="N119" s="193"/>
      <c r="O119" s="193"/>
      <c r="P119" s="194">
        <f>SUM(P120:P123)</f>
        <v>0</v>
      </c>
      <c r="Q119" s="193"/>
      <c r="R119" s="194">
        <f>SUM(R120:R123)</f>
        <v>0</v>
      </c>
      <c r="S119" s="193"/>
      <c r="T119" s="195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6" t="s">
        <v>82</v>
      </c>
      <c r="AT119" s="197" t="s">
        <v>73</v>
      </c>
      <c r="AU119" s="197" t="s">
        <v>149</v>
      </c>
      <c r="AY119" s="196" t="s">
        <v>140</v>
      </c>
      <c r="BK119" s="198">
        <f>SUM(BK120:BK123)</f>
        <v>0</v>
      </c>
    </row>
    <row r="120" s="2" customFormat="1" ht="16.5" customHeight="1">
      <c r="A120" s="35"/>
      <c r="B120" s="36"/>
      <c r="C120" s="214" t="s">
        <v>800</v>
      </c>
      <c r="D120" s="214" t="s">
        <v>152</v>
      </c>
      <c r="E120" s="215" t="s">
        <v>801</v>
      </c>
      <c r="F120" s="216" t="s">
        <v>802</v>
      </c>
      <c r="G120" s="217" t="s">
        <v>641</v>
      </c>
      <c r="H120" s="218">
        <v>1</v>
      </c>
      <c r="I120" s="219"/>
      <c r="J120" s="220">
        <f>ROUND(I120*H120,2)</f>
        <v>0</v>
      </c>
      <c r="K120" s="216" t="s">
        <v>19</v>
      </c>
      <c r="L120" s="221"/>
      <c r="M120" s="222" t="s">
        <v>19</v>
      </c>
      <c r="N120" s="223" t="s">
        <v>46</v>
      </c>
      <c r="O120" s="81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2" t="s">
        <v>230</v>
      </c>
      <c r="AT120" s="212" t="s">
        <v>152</v>
      </c>
      <c r="AU120" s="212" t="s">
        <v>261</v>
      </c>
      <c r="AY120" s="14" t="s">
        <v>140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4" t="s">
        <v>149</v>
      </c>
      <c r="BK120" s="213">
        <f>ROUND(I120*H120,2)</f>
        <v>0</v>
      </c>
      <c r="BL120" s="14" t="s">
        <v>156</v>
      </c>
      <c r="BM120" s="212" t="s">
        <v>803</v>
      </c>
    </row>
    <row r="121" s="2" customFormat="1" ht="16.5" customHeight="1">
      <c r="A121" s="35"/>
      <c r="B121" s="36"/>
      <c r="C121" s="214" t="s">
        <v>804</v>
      </c>
      <c r="D121" s="214" t="s">
        <v>152</v>
      </c>
      <c r="E121" s="215" t="s">
        <v>805</v>
      </c>
      <c r="F121" s="216" t="s">
        <v>806</v>
      </c>
      <c r="G121" s="217" t="s">
        <v>641</v>
      </c>
      <c r="H121" s="218">
        <v>1</v>
      </c>
      <c r="I121" s="219"/>
      <c r="J121" s="220">
        <f>ROUND(I121*H121,2)</f>
        <v>0</v>
      </c>
      <c r="K121" s="216" t="s">
        <v>19</v>
      </c>
      <c r="L121" s="221"/>
      <c r="M121" s="222" t="s">
        <v>19</v>
      </c>
      <c r="N121" s="223" t="s">
        <v>46</v>
      </c>
      <c r="O121" s="81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2" t="s">
        <v>230</v>
      </c>
      <c r="AT121" s="212" t="s">
        <v>152</v>
      </c>
      <c r="AU121" s="212" t="s">
        <v>261</v>
      </c>
      <c r="AY121" s="14" t="s">
        <v>140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4" t="s">
        <v>149</v>
      </c>
      <c r="BK121" s="213">
        <f>ROUND(I121*H121,2)</f>
        <v>0</v>
      </c>
      <c r="BL121" s="14" t="s">
        <v>156</v>
      </c>
      <c r="BM121" s="212" t="s">
        <v>807</v>
      </c>
    </row>
    <row r="122" s="2" customFormat="1" ht="16.5" customHeight="1">
      <c r="A122" s="35"/>
      <c r="B122" s="36"/>
      <c r="C122" s="214" t="s">
        <v>808</v>
      </c>
      <c r="D122" s="214" t="s">
        <v>152</v>
      </c>
      <c r="E122" s="215" t="s">
        <v>809</v>
      </c>
      <c r="F122" s="216" t="s">
        <v>810</v>
      </c>
      <c r="G122" s="217" t="s">
        <v>641</v>
      </c>
      <c r="H122" s="218">
        <v>6</v>
      </c>
      <c r="I122" s="219"/>
      <c r="J122" s="220">
        <f>ROUND(I122*H122,2)</f>
        <v>0</v>
      </c>
      <c r="K122" s="216" t="s">
        <v>19</v>
      </c>
      <c r="L122" s="221"/>
      <c r="M122" s="222" t="s">
        <v>19</v>
      </c>
      <c r="N122" s="223" t="s">
        <v>46</v>
      </c>
      <c r="O122" s="81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2" t="s">
        <v>230</v>
      </c>
      <c r="AT122" s="212" t="s">
        <v>152</v>
      </c>
      <c r="AU122" s="212" t="s">
        <v>261</v>
      </c>
      <c r="AY122" s="14" t="s">
        <v>140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4" t="s">
        <v>149</v>
      </c>
      <c r="BK122" s="213">
        <f>ROUND(I122*H122,2)</f>
        <v>0</v>
      </c>
      <c r="BL122" s="14" t="s">
        <v>156</v>
      </c>
      <c r="BM122" s="212" t="s">
        <v>811</v>
      </c>
    </row>
    <row r="123" s="2" customFormat="1" ht="16.5" customHeight="1">
      <c r="A123" s="35"/>
      <c r="B123" s="36"/>
      <c r="C123" s="214" t="s">
        <v>812</v>
      </c>
      <c r="D123" s="214" t="s">
        <v>152</v>
      </c>
      <c r="E123" s="215" t="s">
        <v>813</v>
      </c>
      <c r="F123" s="216" t="s">
        <v>814</v>
      </c>
      <c r="G123" s="217" t="s">
        <v>641</v>
      </c>
      <c r="H123" s="218">
        <v>1</v>
      </c>
      <c r="I123" s="219"/>
      <c r="J123" s="220">
        <f>ROUND(I123*H123,2)</f>
        <v>0</v>
      </c>
      <c r="K123" s="216" t="s">
        <v>19</v>
      </c>
      <c r="L123" s="221"/>
      <c r="M123" s="222" t="s">
        <v>19</v>
      </c>
      <c r="N123" s="223" t="s">
        <v>46</v>
      </c>
      <c r="O123" s="81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2" t="s">
        <v>230</v>
      </c>
      <c r="AT123" s="212" t="s">
        <v>152</v>
      </c>
      <c r="AU123" s="212" t="s">
        <v>261</v>
      </c>
      <c r="AY123" s="14" t="s">
        <v>140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4" t="s">
        <v>149</v>
      </c>
      <c r="BK123" s="213">
        <f>ROUND(I123*H123,2)</f>
        <v>0</v>
      </c>
      <c r="BL123" s="14" t="s">
        <v>156</v>
      </c>
      <c r="BM123" s="212" t="s">
        <v>815</v>
      </c>
    </row>
    <row r="124" s="12" customFormat="1" ht="20.88" customHeight="1">
      <c r="A124" s="12"/>
      <c r="B124" s="185"/>
      <c r="C124" s="186"/>
      <c r="D124" s="187" t="s">
        <v>73</v>
      </c>
      <c r="E124" s="199" t="s">
        <v>816</v>
      </c>
      <c r="F124" s="199" t="s">
        <v>817</v>
      </c>
      <c r="G124" s="186"/>
      <c r="H124" s="186"/>
      <c r="I124" s="189"/>
      <c r="J124" s="200">
        <f>BK124</f>
        <v>0</v>
      </c>
      <c r="K124" s="186"/>
      <c r="L124" s="191"/>
      <c r="M124" s="192"/>
      <c r="N124" s="193"/>
      <c r="O124" s="193"/>
      <c r="P124" s="194">
        <f>SUM(P125:P128)</f>
        <v>0</v>
      </c>
      <c r="Q124" s="193"/>
      <c r="R124" s="194">
        <f>SUM(R125:R128)</f>
        <v>0</v>
      </c>
      <c r="S124" s="193"/>
      <c r="T124" s="195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6" t="s">
        <v>82</v>
      </c>
      <c r="AT124" s="197" t="s">
        <v>73</v>
      </c>
      <c r="AU124" s="197" t="s">
        <v>149</v>
      </c>
      <c r="AY124" s="196" t="s">
        <v>140</v>
      </c>
      <c r="BK124" s="198">
        <f>SUM(BK125:BK128)</f>
        <v>0</v>
      </c>
    </row>
    <row r="125" s="2" customFormat="1" ht="16.5" customHeight="1">
      <c r="A125" s="35"/>
      <c r="B125" s="36"/>
      <c r="C125" s="214" t="s">
        <v>237</v>
      </c>
      <c r="D125" s="214" t="s">
        <v>152</v>
      </c>
      <c r="E125" s="215" t="s">
        <v>818</v>
      </c>
      <c r="F125" s="216" t="s">
        <v>819</v>
      </c>
      <c r="G125" s="217" t="s">
        <v>641</v>
      </c>
      <c r="H125" s="218">
        <v>16</v>
      </c>
      <c r="I125" s="219"/>
      <c r="J125" s="220">
        <f>ROUND(I125*H125,2)</f>
        <v>0</v>
      </c>
      <c r="K125" s="216" t="s">
        <v>19</v>
      </c>
      <c r="L125" s="221"/>
      <c r="M125" s="222" t="s">
        <v>19</v>
      </c>
      <c r="N125" s="223" t="s">
        <v>46</v>
      </c>
      <c r="O125" s="81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2" t="s">
        <v>230</v>
      </c>
      <c r="AT125" s="212" t="s">
        <v>152</v>
      </c>
      <c r="AU125" s="212" t="s">
        <v>261</v>
      </c>
      <c r="AY125" s="14" t="s">
        <v>140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4" t="s">
        <v>149</v>
      </c>
      <c r="BK125" s="213">
        <f>ROUND(I125*H125,2)</f>
        <v>0</v>
      </c>
      <c r="BL125" s="14" t="s">
        <v>156</v>
      </c>
      <c r="BM125" s="212" t="s">
        <v>820</v>
      </c>
    </row>
    <row r="126" s="2" customFormat="1" ht="16.5" customHeight="1">
      <c r="A126" s="35"/>
      <c r="B126" s="36"/>
      <c r="C126" s="214" t="s">
        <v>364</v>
      </c>
      <c r="D126" s="214" t="s">
        <v>152</v>
      </c>
      <c r="E126" s="215" t="s">
        <v>821</v>
      </c>
      <c r="F126" s="216" t="s">
        <v>822</v>
      </c>
      <c r="G126" s="217" t="s">
        <v>641</v>
      </c>
      <c r="H126" s="218">
        <v>14</v>
      </c>
      <c r="I126" s="219"/>
      <c r="J126" s="220">
        <f>ROUND(I126*H126,2)</f>
        <v>0</v>
      </c>
      <c r="K126" s="216" t="s">
        <v>19</v>
      </c>
      <c r="L126" s="221"/>
      <c r="M126" s="222" t="s">
        <v>19</v>
      </c>
      <c r="N126" s="223" t="s">
        <v>46</v>
      </c>
      <c r="O126" s="81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2" t="s">
        <v>230</v>
      </c>
      <c r="AT126" s="212" t="s">
        <v>152</v>
      </c>
      <c r="AU126" s="212" t="s">
        <v>261</v>
      </c>
      <c r="AY126" s="14" t="s">
        <v>140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4" t="s">
        <v>149</v>
      </c>
      <c r="BK126" s="213">
        <f>ROUND(I126*H126,2)</f>
        <v>0</v>
      </c>
      <c r="BL126" s="14" t="s">
        <v>156</v>
      </c>
      <c r="BM126" s="212" t="s">
        <v>823</v>
      </c>
    </row>
    <row r="127" s="2" customFormat="1" ht="16.5" customHeight="1">
      <c r="A127" s="35"/>
      <c r="B127" s="36"/>
      <c r="C127" s="214" t="s">
        <v>824</v>
      </c>
      <c r="D127" s="214" t="s">
        <v>152</v>
      </c>
      <c r="E127" s="215" t="s">
        <v>825</v>
      </c>
      <c r="F127" s="216" t="s">
        <v>826</v>
      </c>
      <c r="G127" s="217" t="s">
        <v>641</v>
      </c>
      <c r="H127" s="218">
        <v>1</v>
      </c>
      <c r="I127" s="219"/>
      <c r="J127" s="220">
        <f>ROUND(I127*H127,2)</f>
        <v>0</v>
      </c>
      <c r="K127" s="216" t="s">
        <v>19</v>
      </c>
      <c r="L127" s="221"/>
      <c r="M127" s="222" t="s">
        <v>19</v>
      </c>
      <c r="N127" s="223" t="s">
        <v>46</v>
      </c>
      <c r="O127" s="81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2" t="s">
        <v>230</v>
      </c>
      <c r="AT127" s="212" t="s">
        <v>152</v>
      </c>
      <c r="AU127" s="212" t="s">
        <v>261</v>
      </c>
      <c r="AY127" s="14" t="s">
        <v>140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4" t="s">
        <v>149</v>
      </c>
      <c r="BK127" s="213">
        <f>ROUND(I127*H127,2)</f>
        <v>0</v>
      </c>
      <c r="BL127" s="14" t="s">
        <v>156</v>
      </c>
      <c r="BM127" s="212" t="s">
        <v>827</v>
      </c>
    </row>
    <row r="128" s="2" customFormat="1" ht="16.5" customHeight="1">
      <c r="A128" s="35"/>
      <c r="B128" s="36"/>
      <c r="C128" s="214" t="s">
        <v>828</v>
      </c>
      <c r="D128" s="214" t="s">
        <v>152</v>
      </c>
      <c r="E128" s="215" t="s">
        <v>829</v>
      </c>
      <c r="F128" s="216" t="s">
        <v>830</v>
      </c>
      <c r="G128" s="217" t="s">
        <v>641</v>
      </c>
      <c r="H128" s="218">
        <v>1</v>
      </c>
      <c r="I128" s="219"/>
      <c r="J128" s="220">
        <f>ROUND(I128*H128,2)</f>
        <v>0</v>
      </c>
      <c r="K128" s="216" t="s">
        <v>19</v>
      </c>
      <c r="L128" s="221"/>
      <c r="M128" s="222" t="s">
        <v>19</v>
      </c>
      <c r="N128" s="223" t="s">
        <v>46</v>
      </c>
      <c r="O128" s="81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2" t="s">
        <v>230</v>
      </c>
      <c r="AT128" s="212" t="s">
        <v>152</v>
      </c>
      <c r="AU128" s="212" t="s">
        <v>261</v>
      </c>
      <c r="AY128" s="14" t="s">
        <v>140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4" t="s">
        <v>149</v>
      </c>
      <c r="BK128" s="213">
        <f>ROUND(I128*H128,2)</f>
        <v>0</v>
      </c>
      <c r="BL128" s="14" t="s">
        <v>156</v>
      </c>
      <c r="BM128" s="212" t="s">
        <v>831</v>
      </c>
    </row>
    <row r="129" s="12" customFormat="1" ht="20.88" customHeight="1">
      <c r="A129" s="12"/>
      <c r="B129" s="185"/>
      <c r="C129" s="186"/>
      <c r="D129" s="187" t="s">
        <v>73</v>
      </c>
      <c r="E129" s="199" t="s">
        <v>832</v>
      </c>
      <c r="F129" s="199" t="s">
        <v>833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P130</f>
        <v>0</v>
      </c>
      <c r="Q129" s="193"/>
      <c r="R129" s="194">
        <f>R130</f>
        <v>0</v>
      </c>
      <c r="S129" s="193"/>
      <c r="T129" s="195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6" t="s">
        <v>82</v>
      </c>
      <c r="AT129" s="197" t="s">
        <v>73</v>
      </c>
      <c r="AU129" s="197" t="s">
        <v>149</v>
      </c>
      <c r="AY129" s="196" t="s">
        <v>140</v>
      </c>
      <c r="BK129" s="198">
        <f>BK130</f>
        <v>0</v>
      </c>
    </row>
    <row r="130" s="2" customFormat="1" ht="16.5" customHeight="1">
      <c r="A130" s="35"/>
      <c r="B130" s="36"/>
      <c r="C130" s="214" t="s">
        <v>834</v>
      </c>
      <c r="D130" s="214" t="s">
        <v>152</v>
      </c>
      <c r="E130" s="215" t="s">
        <v>835</v>
      </c>
      <c r="F130" s="216" t="s">
        <v>836</v>
      </c>
      <c r="G130" s="217" t="s">
        <v>641</v>
      </c>
      <c r="H130" s="218">
        <v>31</v>
      </c>
      <c r="I130" s="219"/>
      <c r="J130" s="220">
        <f>ROUND(I130*H130,2)</f>
        <v>0</v>
      </c>
      <c r="K130" s="216" t="s">
        <v>19</v>
      </c>
      <c r="L130" s="221"/>
      <c r="M130" s="222" t="s">
        <v>19</v>
      </c>
      <c r="N130" s="223" t="s">
        <v>46</v>
      </c>
      <c r="O130" s="81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2" t="s">
        <v>230</v>
      </c>
      <c r="AT130" s="212" t="s">
        <v>152</v>
      </c>
      <c r="AU130" s="212" t="s">
        <v>261</v>
      </c>
      <c r="AY130" s="14" t="s">
        <v>140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4" t="s">
        <v>149</v>
      </c>
      <c r="BK130" s="213">
        <f>ROUND(I130*H130,2)</f>
        <v>0</v>
      </c>
      <c r="BL130" s="14" t="s">
        <v>156</v>
      </c>
      <c r="BM130" s="212" t="s">
        <v>837</v>
      </c>
    </row>
    <row r="131" s="12" customFormat="1" ht="20.88" customHeight="1">
      <c r="A131" s="12"/>
      <c r="B131" s="185"/>
      <c r="C131" s="186"/>
      <c r="D131" s="187" t="s">
        <v>73</v>
      </c>
      <c r="E131" s="199" t="s">
        <v>838</v>
      </c>
      <c r="F131" s="199" t="s">
        <v>839</v>
      </c>
      <c r="G131" s="186"/>
      <c r="H131" s="186"/>
      <c r="I131" s="189"/>
      <c r="J131" s="200">
        <f>BK131</f>
        <v>0</v>
      </c>
      <c r="K131" s="186"/>
      <c r="L131" s="191"/>
      <c r="M131" s="192"/>
      <c r="N131" s="193"/>
      <c r="O131" s="193"/>
      <c r="P131" s="194">
        <f>SUM(P132:P136)</f>
        <v>0</v>
      </c>
      <c r="Q131" s="193"/>
      <c r="R131" s="194">
        <f>SUM(R132:R136)</f>
        <v>0</v>
      </c>
      <c r="S131" s="193"/>
      <c r="T131" s="195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6" t="s">
        <v>82</v>
      </c>
      <c r="AT131" s="197" t="s">
        <v>73</v>
      </c>
      <c r="AU131" s="197" t="s">
        <v>149</v>
      </c>
      <c r="AY131" s="196" t="s">
        <v>140</v>
      </c>
      <c r="BK131" s="198">
        <f>SUM(BK132:BK136)</f>
        <v>0</v>
      </c>
    </row>
    <row r="132" s="2" customFormat="1" ht="16.5" customHeight="1">
      <c r="A132" s="35"/>
      <c r="B132" s="36"/>
      <c r="C132" s="214" t="s">
        <v>840</v>
      </c>
      <c r="D132" s="214" t="s">
        <v>152</v>
      </c>
      <c r="E132" s="215" t="s">
        <v>841</v>
      </c>
      <c r="F132" s="216" t="s">
        <v>842</v>
      </c>
      <c r="G132" s="217" t="s">
        <v>641</v>
      </c>
      <c r="H132" s="218">
        <v>6</v>
      </c>
      <c r="I132" s="219"/>
      <c r="J132" s="220">
        <f>ROUND(I132*H132,2)</f>
        <v>0</v>
      </c>
      <c r="K132" s="216" t="s">
        <v>19</v>
      </c>
      <c r="L132" s="221"/>
      <c r="M132" s="222" t="s">
        <v>19</v>
      </c>
      <c r="N132" s="223" t="s">
        <v>46</v>
      </c>
      <c r="O132" s="81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2" t="s">
        <v>230</v>
      </c>
      <c r="AT132" s="212" t="s">
        <v>152</v>
      </c>
      <c r="AU132" s="212" t="s">
        <v>261</v>
      </c>
      <c r="AY132" s="14" t="s">
        <v>140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4" t="s">
        <v>149</v>
      </c>
      <c r="BK132" s="213">
        <f>ROUND(I132*H132,2)</f>
        <v>0</v>
      </c>
      <c r="BL132" s="14" t="s">
        <v>156</v>
      </c>
      <c r="BM132" s="212" t="s">
        <v>843</v>
      </c>
    </row>
    <row r="133" s="2" customFormat="1" ht="16.5" customHeight="1">
      <c r="A133" s="35"/>
      <c r="B133" s="36"/>
      <c r="C133" s="214" t="s">
        <v>844</v>
      </c>
      <c r="D133" s="214" t="s">
        <v>152</v>
      </c>
      <c r="E133" s="215" t="s">
        <v>845</v>
      </c>
      <c r="F133" s="216" t="s">
        <v>846</v>
      </c>
      <c r="G133" s="217" t="s">
        <v>641</v>
      </c>
      <c r="H133" s="218">
        <v>40</v>
      </c>
      <c r="I133" s="219"/>
      <c r="J133" s="220">
        <f>ROUND(I133*H133,2)</f>
        <v>0</v>
      </c>
      <c r="K133" s="216" t="s">
        <v>19</v>
      </c>
      <c r="L133" s="221"/>
      <c r="M133" s="222" t="s">
        <v>19</v>
      </c>
      <c r="N133" s="223" t="s">
        <v>46</v>
      </c>
      <c r="O133" s="81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2" t="s">
        <v>230</v>
      </c>
      <c r="AT133" s="212" t="s">
        <v>152</v>
      </c>
      <c r="AU133" s="212" t="s">
        <v>261</v>
      </c>
      <c r="AY133" s="14" t="s">
        <v>140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149</v>
      </c>
      <c r="BK133" s="213">
        <f>ROUND(I133*H133,2)</f>
        <v>0</v>
      </c>
      <c r="BL133" s="14" t="s">
        <v>156</v>
      </c>
      <c r="BM133" s="212" t="s">
        <v>847</v>
      </c>
    </row>
    <row r="134" s="2" customFormat="1" ht="16.5" customHeight="1">
      <c r="A134" s="35"/>
      <c r="B134" s="36"/>
      <c r="C134" s="214" t="s">
        <v>848</v>
      </c>
      <c r="D134" s="214" t="s">
        <v>152</v>
      </c>
      <c r="E134" s="215" t="s">
        <v>849</v>
      </c>
      <c r="F134" s="216" t="s">
        <v>850</v>
      </c>
      <c r="G134" s="217" t="s">
        <v>641</v>
      </c>
      <c r="H134" s="218">
        <v>1</v>
      </c>
      <c r="I134" s="219"/>
      <c r="J134" s="220">
        <f>ROUND(I134*H134,2)</f>
        <v>0</v>
      </c>
      <c r="K134" s="216" t="s">
        <v>19</v>
      </c>
      <c r="L134" s="221"/>
      <c r="M134" s="222" t="s">
        <v>19</v>
      </c>
      <c r="N134" s="223" t="s">
        <v>46</v>
      </c>
      <c r="O134" s="81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2" t="s">
        <v>230</v>
      </c>
      <c r="AT134" s="212" t="s">
        <v>152</v>
      </c>
      <c r="AU134" s="212" t="s">
        <v>261</v>
      </c>
      <c r="AY134" s="14" t="s">
        <v>140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4" t="s">
        <v>149</v>
      </c>
      <c r="BK134" s="213">
        <f>ROUND(I134*H134,2)</f>
        <v>0</v>
      </c>
      <c r="BL134" s="14" t="s">
        <v>156</v>
      </c>
      <c r="BM134" s="212" t="s">
        <v>851</v>
      </c>
    </row>
    <row r="135" s="2" customFormat="1" ht="16.5" customHeight="1">
      <c r="A135" s="35"/>
      <c r="B135" s="36"/>
      <c r="C135" s="214" t="s">
        <v>852</v>
      </c>
      <c r="D135" s="214" t="s">
        <v>152</v>
      </c>
      <c r="E135" s="215" t="s">
        <v>853</v>
      </c>
      <c r="F135" s="216" t="s">
        <v>854</v>
      </c>
      <c r="G135" s="217" t="s">
        <v>641</v>
      </c>
      <c r="H135" s="218">
        <v>1</v>
      </c>
      <c r="I135" s="219"/>
      <c r="J135" s="220">
        <f>ROUND(I135*H135,2)</f>
        <v>0</v>
      </c>
      <c r="K135" s="216" t="s">
        <v>19</v>
      </c>
      <c r="L135" s="221"/>
      <c r="M135" s="222" t="s">
        <v>19</v>
      </c>
      <c r="N135" s="223" t="s">
        <v>46</v>
      </c>
      <c r="O135" s="81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2" t="s">
        <v>230</v>
      </c>
      <c r="AT135" s="212" t="s">
        <v>152</v>
      </c>
      <c r="AU135" s="212" t="s">
        <v>261</v>
      </c>
      <c r="AY135" s="14" t="s">
        <v>140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149</v>
      </c>
      <c r="BK135" s="213">
        <f>ROUND(I135*H135,2)</f>
        <v>0</v>
      </c>
      <c r="BL135" s="14" t="s">
        <v>156</v>
      </c>
      <c r="BM135" s="212" t="s">
        <v>855</v>
      </c>
    </row>
    <row r="136" s="2" customFormat="1" ht="16.5" customHeight="1">
      <c r="A136" s="35"/>
      <c r="B136" s="36"/>
      <c r="C136" s="214" t="s">
        <v>856</v>
      </c>
      <c r="D136" s="214" t="s">
        <v>152</v>
      </c>
      <c r="E136" s="215" t="s">
        <v>857</v>
      </c>
      <c r="F136" s="216" t="s">
        <v>858</v>
      </c>
      <c r="G136" s="217" t="s">
        <v>448</v>
      </c>
      <c r="H136" s="218">
        <v>5</v>
      </c>
      <c r="I136" s="219"/>
      <c r="J136" s="220">
        <f>ROUND(I136*H136,2)</f>
        <v>0</v>
      </c>
      <c r="K136" s="216" t="s">
        <v>19</v>
      </c>
      <c r="L136" s="221"/>
      <c r="M136" s="222" t="s">
        <v>19</v>
      </c>
      <c r="N136" s="223" t="s">
        <v>46</v>
      </c>
      <c r="O136" s="81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2" t="s">
        <v>230</v>
      </c>
      <c r="AT136" s="212" t="s">
        <v>152</v>
      </c>
      <c r="AU136" s="212" t="s">
        <v>261</v>
      </c>
      <c r="AY136" s="14" t="s">
        <v>140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4" t="s">
        <v>149</v>
      </c>
      <c r="BK136" s="213">
        <f>ROUND(I136*H136,2)</f>
        <v>0</v>
      </c>
      <c r="BL136" s="14" t="s">
        <v>156</v>
      </c>
      <c r="BM136" s="212" t="s">
        <v>859</v>
      </c>
    </row>
    <row r="137" s="12" customFormat="1" ht="20.88" customHeight="1">
      <c r="A137" s="12"/>
      <c r="B137" s="185"/>
      <c r="C137" s="186"/>
      <c r="D137" s="187" t="s">
        <v>73</v>
      </c>
      <c r="E137" s="199" t="s">
        <v>860</v>
      </c>
      <c r="F137" s="199" t="s">
        <v>861</v>
      </c>
      <c r="G137" s="186"/>
      <c r="H137" s="186"/>
      <c r="I137" s="189"/>
      <c r="J137" s="200">
        <f>BK137</f>
        <v>0</v>
      </c>
      <c r="K137" s="186"/>
      <c r="L137" s="191"/>
      <c r="M137" s="192"/>
      <c r="N137" s="193"/>
      <c r="O137" s="193"/>
      <c r="P137" s="194">
        <f>P138</f>
        <v>0</v>
      </c>
      <c r="Q137" s="193"/>
      <c r="R137" s="194">
        <f>R138</f>
        <v>0</v>
      </c>
      <c r="S137" s="193"/>
      <c r="T137" s="195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6" t="s">
        <v>82</v>
      </c>
      <c r="AT137" s="197" t="s">
        <v>73</v>
      </c>
      <c r="AU137" s="197" t="s">
        <v>149</v>
      </c>
      <c r="AY137" s="196" t="s">
        <v>140</v>
      </c>
      <c r="BK137" s="198">
        <f>BK138</f>
        <v>0</v>
      </c>
    </row>
    <row r="138" s="2" customFormat="1" ht="16.5" customHeight="1">
      <c r="A138" s="35"/>
      <c r="B138" s="36"/>
      <c r="C138" s="214" t="s">
        <v>862</v>
      </c>
      <c r="D138" s="214" t="s">
        <v>152</v>
      </c>
      <c r="E138" s="215" t="s">
        <v>863</v>
      </c>
      <c r="F138" s="216" t="s">
        <v>864</v>
      </c>
      <c r="G138" s="217" t="s">
        <v>641</v>
      </c>
      <c r="H138" s="218">
        <v>7</v>
      </c>
      <c r="I138" s="219"/>
      <c r="J138" s="220">
        <f>ROUND(I138*H138,2)</f>
        <v>0</v>
      </c>
      <c r="K138" s="216" t="s">
        <v>19</v>
      </c>
      <c r="L138" s="221"/>
      <c r="M138" s="222" t="s">
        <v>19</v>
      </c>
      <c r="N138" s="223" t="s">
        <v>46</v>
      </c>
      <c r="O138" s="81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2" t="s">
        <v>230</v>
      </c>
      <c r="AT138" s="212" t="s">
        <v>152</v>
      </c>
      <c r="AU138" s="212" t="s">
        <v>261</v>
      </c>
      <c r="AY138" s="14" t="s">
        <v>140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4" t="s">
        <v>149</v>
      </c>
      <c r="BK138" s="213">
        <f>ROUND(I138*H138,2)</f>
        <v>0</v>
      </c>
      <c r="BL138" s="14" t="s">
        <v>156</v>
      </c>
      <c r="BM138" s="212" t="s">
        <v>865</v>
      </c>
    </row>
    <row r="139" s="12" customFormat="1" ht="20.88" customHeight="1">
      <c r="A139" s="12"/>
      <c r="B139" s="185"/>
      <c r="C139" s="186"/>
      <c r="D139" s="187" t="s">
        <v>73</v>
      </c>
      <c r="E139" s="199" t="s">
        <v>866</v>
      </c>
      <c r="F139" s="199" t="s">
        <v>771</v>
      </c>
      <c r="G139" s="186"/>
      <c r="H139" s="186"/>
      <c r="I139" s="189"/>
      <c r="J139" s="200">
        <f>BK139</f>
        <v>0</v>
      </c>
      <c r="K139" s="186"/>
      <c r="L139" s="191"/>
      <c r="M139" s="192"/>
      <c r="N139" s="193"/>
      <c r="O139" s="193"/>
      <c r="P139" s="194">
        <f>SUM(P140:P147)</f>
        <v>0</v>
      </c>
      <c r="Q139" s="193"/>
      <c r="R139" s="194">
        <f>SUM(R140:R147)</f>
        <v>0</v>
      </c>
      <c r="S139" s="193"/>
      <c r="T139" s="195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6" t="s">
        <v>82</v>
      </c>
      <c r="AT139" s="197" t="s">
        <v>73</v>
      </c>
      <c r="AU139" s="197" t="s">
        <v>149</v>
      </c>
      <c r="AY139" s="196" t="s">
        <v>140</v>
      </c>
      <c r="BK139" s="198">
        <f>SUM(BK140:BK147)</f>
        <v>0</v>
      </c>
    </row>
    <row r="140" s="2" customFormat="1" ht="16.5" customHeight="1">
      <c r="A140" s="35"/>
      <c r="B140" s="36"/>
      <c r="C140" s="214" t="s">
        <v>867</v>
      </c>
      <c r="D140" s="214" t="s">
        <v>152</v>
      </c>
      <c r="E140" s="215" t="s">
        <v>868</v>
      </c>
      <c r="F140" s="216" t="s">
        <v>773</v>
      </c>
      <c r="G140" s="217" t="s">
        <v>448</v>
      </c>
      <c r="H140" s="218">
        <v>10</v>
      </c>
      <c r="I140" s="219"/>
      <c r="J140" s="220">
        <f>ROUND(I140*H140,2)</f>
        <v>0</v>
      </c>
      <c r="K140" s="216" t="s">
        <v>19</v>
      </c>
      <c r="L140" s="221"/>
      <c r="M140" s="222" t="s">
        <v>19</v>
      </c>
      <c r="N140" s="223" t="s">
        <v>46</v>
      </c>
      <c r="O140" s="81"/>
      <c r="P140" s="210">
        <f>O140*H140</f>
        <v>0</v>
      </c>
      <c r="Q140" s="210">
        <v>0</v>
      </c>
      <c r="R140" s="210">
        <f>Q140*H140</f>
        <v>0</v>
      </c>
      <c r="S140" s="210">
        <v>0</v>
      </c>
      <c r="T140" s="21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2" t="s">
        <v>230</v>
      </c>
      <c r="AT140" s="212" t="s">
        <v>152</v>
      </c>
      <c r="AU140" s="212" t="s">
        <v>261</v>
      </c>
      <c r="AY140" s="14" t="s">
        <v>140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4" t="s">
        <v>149</v>
      </c>
      <c r="BK140" s="213">
        <f>ROUND(I140*H140,2)</f>
        <v>0</v>
      </c>
      <c r="BL140" s="14" t="s">
        <v>156</v>
      </c>
      <c r="BM140" s="212" t="s">
        <v>869</v>
      </c>
    </row>
    <row r="141" s="2" customFormat="1" ht="16.5" customHeight="1">
      <c r="A141" s="35"/>
      <c r="B141" s="36"/>
      <c r="C141" s="214" t="s">
        <v>870</v>
      </c>
      <c r="D141" s="214" t="s">
        <v>152</v>
      </c>
      <c r="E141" s="215" t="s">
        <v>871</v>
      </c>
      <c r="F141" s="216" t="s">
        <v>776</v>
      </c>
      <c r="G141" s="217" t="s">
        <v>448</v>
      </c>
      <c r="H141" s="218">
        <v>45</v>
      </c>
      <c r="I141" s="219"/>
      <c r="J141" s="220">
        <f>ROUND(I141*H141,2)</f>
        <v>0</v>
      </c>
      <c r="K141" s="216" t="s">
        <v>19</v>
      </c>
      <c r="L141" s="221"/>
      <c r="M141" s="222" t="s">
        <v>19</v>
      </c>
      <c r="N141" s="223" t="s">
        <v>46</v>
      </c>
      <c r="O141" s="81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2" t="s">
        <v>230</v>
      </c>
      <c r="AT141" s="212" t="s">
        <v>152</v>
      </c>
      <c r="AU141" s="212" t="s">
        <v>261</v>
      </c>
      <c r="AY141" s="14" t="s">
        <v>140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4" t="s">
        <v>149</v>
      </c>
      <c r="BK141" s="213">
        <f>ROUND(I141*H141,2)</f>
        <v>0</v>
      </c>
      <c r="BL141" s="14" t="s">
        <v>156</v>
      </c>
      <c r="BM141" s="212" t="s">
        <v>872</v>
      </c>
    </row>
    <row r="142" s="2" customFormat="1" ht="16.5" customHeight="1">
      <c r="A142" s="35"/>
      <c r="B142" s="36"/>
      <c r="C142" s="214" t="s">
        <v>873</v>
      </c>
      <c r="D142" s="214" t="s">
        <v>152</v>
      </c>
      <c r="E142" s="215" t="s">
        <v>874</v>
      </c>
      <c r="F142" s="216" t="s">
        <v>779</v>
      </c>
      <c r="G142" s="217" t="s">
        <v>448</v>
      </c>
      <c r="H142" s="218">
        <v>90</v>
      </c>
      <c r="I142" s="219"/>
      <c r="J142" s="220">
        <f>ROUND(I142*H142,2)</f>
        <v>0</v>
      </c>
      <c r="K142" s="216" t="s">
        <v>19</v>
      </c>
      <c r="L142" s="221"/>
      <c r="M142" s="222" t="s">
        <v>19</v>
      </c>
      <c r="N142" s="223" t="s">
        <v>46</v>
      </c>
      <c r="O142" s="81"/>
      <c r="P142" s="210">
        <f>O142*H142</f>
        <v>0</v>
      </c>
      <c r="Q142" s="210">
        <v>0</v>
      </c>
      <c r="R142" s="210">
        <f>Q142*H142</f>
        <v>0</v>
      </c>
      <c r="S142" s="210">
        <v>0</v>
      </c>
      <c r="T142" s="21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2" t="s">
        <v>230</v>
      </c>
      <c r="AT142" s="212" t="s">
        <v>152</v>
      </c>
      <c r="AU142" s="212" t="s">
        <v>261</v>
      </c>
      <c r="AY142" s="14" t="s">
        <v>140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4" t="s">
        <v>149</v>
      </c>
      <c r="BK142" s="213">
        <f>ROUND(I142*H142,2)</f>
        <v>0</v>
      </c>
      <c r="BL142" s="14" t="s">
        <v>156</v>
      </c>
      <c r="BM142" s="212" t="s">
        <v>875</v>
      </c>
    </row>
    <row r="143" s="2" customFormat="1" ht="16.5" customHeight="1">
      <c r="A143" s="35"/>
      <c r="B143" s="36"/>
      <c r="C143" s="214" t="s">
        <v>876</v>
      </c>
      <c r="D143" s="214" t="s">
        <v>152</v>
      </c>
      <c r="E143" s="215" t="s">
        <v>877</v>
      </c>
      <c r="F143" s="216" t="s">
        <v>782</v>
      </c>
      <c r="G143" s="217" t="s">
        <v>448</v>
      </c>
      <c r="H143" s="218">
        <v>10</v>
      </c>
      <c r="I143" s="219"/>
      <c r="J143" s="220">
        <f>ROUND(I143*H143,2)</f>
        <v>0</v>
      </c>
      <c r="K143" s="216" t="s">
        <v>19</v>
      </c>
      <c r="L143" s="221"/>
      <c r="M143" s="222" t="s">
        <v>19</v>
      </c>
      <c r="N143" s="223" t="s">
        <v>46</v>
      </c>
      <c r="O143" s="81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2" t="s">
        <v>230</v>
      </c>
      <c r="AT143" s="212" t="s">
        <v>152</v>
      </c>
      <c r="AU143" s="212" t="s">
        <v>261</v>
      </c>
      <c r="AY143" s="14" t="s">
        <v>140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4" t="s">
        <v>149</v>
      </c>
      <c r="BK143" s="213">
        <f>ROUND(I143*H143,2)</f>
        <v>0</v>
      </c>
      <c r="BL143" s="14" t="s">
        <v>156</v>
      </c>
      <c r="BM143" s="212" t="s">
        <v>878</v>
      </c>
    </row>
    <row r="144" s="2" customFormat="1" ht="16.5" customHeight="1">
      <c r="A144" s="35"/>
      <c r="B144" s="36"/>
      <c r="C144" s="214" t="s">
        <v>879</v>
      </c>
      <c r="D144" s="214" t="s">
        <v>152</v>
      </c>
      <c r="E144" s="215" t="s">
        <v>880</v>
      </c>
      <c r="F144" s="216" t="s">
        <v>785</v>
      </c>
      <c r="G144" s="217" t="s">
        <v>448</v>
      </c>
      <c r="H144" s="218">
        <v>210</v>
      </c>
      <c r="I144" s="219"/>
      <c r="J144" s="220">
        <f>ROUND(I144*H144,2)</f>
        <v>0</v>
      </c>
      <c r="K144" s="216" t="s">
        <v>19</v>
      </c>
      <c r="L144" s="221"/>
      <c r="M144" s="222" t="s">
        <v>19</v>
      </c>
      <c r="N144" s="223" t="s">
        <v>46</v>
      </c>
      <c r="O144" s="81"/>
      <c r="P144" s="210">
        <f>O144*H144</f>
        <v>0</v>
      </c>
      <c r="Q144" s="210">
        <v>0</v>
      </c>
      <c r="R144" s="210">
        <f>Q144*H144</f>
        <v>0</v>
      </c>
      <c r="S144" s="210">
        <v>0</v>
      </c>
      <c r="T144" s="21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2" t="s">
        <v>230</v>
      </c>
      <c r="AT144" s="212" t="s">
        <v>152</v>
      </c>
      <c r="AU144" s="212" t="s">
        <v>261</v>
      </c>
      <c r="AY144" s="14" t="s">
        <v>140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4" t="s">
        <v>149</v>
      </c>
      <c r="BK144" s="213">
        <f>ROUND(I144*H144,2)</f>
        <v>0</v>
      </c>
      <c r="BL144" s="14" t="s">
        <v>156</v>
      </c>
      <c r="BM144" s="212" t="s">
        <v>881</v>
      </c>
    </row>
    <row r="145" s="2" customFormat="1" ht="16.5" customHeight="1">
      <c r="A145" s="35"/>
      <c r="B145" s="36"/>
      <c r="C145" s="214" t="s">
        <v>882</v>
      </c>
      <c r="D145" s="214" t="s">
        <v>152</v>
      </c>
      <c r="E145" s="215" t="s">
        <v>883</v>
      </c>
      <c r="F145" s="216" t="s">
        <v>788</v>
      </c>
      <c r="G145" s="217" t="s">
        <v>448</v>
      </c>
      <c r="H145" s="218">
        <v>10</v>
      </c>
      <c r="I145" s="219"/>
      <c r="J145" s="220">
        <f>ROUND(I145*H145,2)</f>
        <v>0</v>
      </c>
      <c r="K145" s="216" t="s">
        <v>19</v>
      </c>
      <c r="L145" s="221"/>
      <c r="M145" s="222" t="s">
        <v>19</v>
      </c>
      <c r="N145" s="223" t="s">
        <v>46</v>
      </c>
      <c r="O145" s="81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2" t="s">
        <v>230</v>
      </c>
      <c r="AT145" s="212" t="s">
        <v>152</v>
      </c>
      <c r="AU145" s="212" t="s">
        <v>261</v>
      </c>
      <c r="AY145" s="14" t="s">
        <v>140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4" t="s">
        <v>149</v>
      </c>
      <c r="BK145" s="213">
        <f>ROUND(I145*H145,2)</f>
        <v>0</v>
      </c>
      <c r="BL145" s="14" t="s">
        <v>156</v>
      </c>
      <c r="BM145" s="212" t="s">
        <v>884</v>
      </c>
    </row>
    <row r="146" s="2" customFormat="1" ht="16.5" customHeight="1">
      <c r="A146" s="35"/>
      <c r="B146" s="36"/>
      <c r="C146" s="214" t="s">
        <v>885</v>
      </c>
      <c r="D146" s="214" t="s">
        <v>152</v>
      </c>
      <c r="E146" s="215" t="s">
        <v>886</v>
      </c>
      <c r="F146" s="216" t="s">
        <v>792</v>
      </c>
      <c r="G146" s="217" t="s">
        <v>448</v>
      </c>
      <c r="H146" s="218">
        <v>10</v>
      </c>
      <c r="I146" s="219"/>
      <c r="J146" s="220">
        <f>ROUND(I146*H146,2)</f>
        <v>0</v>
      </c>
      <c r="K146" s="216" t="s">
        <v>19</v>
      </c>
      <c r="L146" s="221"/>
      <c r="M146" s="222" t="s">
        <v>19</v>
      </c>
      <c r="N146" s="223" t="s">
        <v>46</v>
      </c>
      <c r="O146" s="81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2" t="s">
        <v>230</v>
      </c>
      <c r="AT146" s="212" t="s">
        <v>152</v>
      </c>
      <c r="AU146" s="212" t="s">
        <v>261</v>
      </c>
      <c r="AY146" s="14" t="s">
        <v>140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4" t="s">
        <v>149</v>
      </c>
      <c r="BK146" s="213">
        <f>ROUND(I146*H146,2)</f>
        <v>0</v>
      </c>
      <c r="BL146" s="14" t="s">
        <v>156</v>
      </c>
      <c r="BM146" s="212" t="s">
        <v>887</v>
      </c>
    </row>
    <row r="147" s="2" customFormat="1" ht="16.5" customHeight="1">
      <c r="A147" s="35"/>
      <c r="B147" s="36"/>
      <c r="C147" s="214" t="s">
        <v>888</v>
      </c>
      <c r="D147" s="214" t="s">
        <v>152</v>
      </c>
      <c r="E147" s="215" t="s">
        <v>889</v>
      </c>
      <c r="F147" s="216" t="s">
        <v>890</v>
      </c>
      <c r="G147" s="217" t="s">
        <v>448</v>
      </c>
      <c r="H147" s="218">
        <v>10</v>
      </c>
      <c r="I147" s="219"/>
      <c r="J147" s="220">
        <f>ROUND(I147*H147,2)</f>
        <v>0</v>
      </c>
      <c r="K147" s="216" t="s">
        <v>19</v>
      </c>
      <c r="L147" s="221"/>
      <c r="M147" s="222" t="s">
        <v>19</v>
      </c>
      <c r="N147" s="223" t="s">
        <v>46</v>
      </c>
      <c r="O147" s="81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2" t="s">
        <v>230</v>
      </c>
      <c r="AT147" s="212" t="s">
        <v>152</v>
      </c>
      <c r="AU147" s="212" t="s">
        <v>261</v>
      </c>
      <c r="AY147" s="14" t="s">
        <v>140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4" t="s">
        <v>149</v>
      </c>
      <c r="BK147" s="213">
        <f>ROUND(I147*H147,2)</f>
        <v>0</v>
      </c>
      <c r="BL147" s="14" t="s">
        <v>156</v>
      </c>
      <c r="BM147" s="212" t="s">
        <v>891</v>
      </c>
    </row>
    <row r="148" s="12" customFormat="1" ht="20.88" customHeight="1">
      <c r="A148" s="12"/>
      <c r="B148" s="185"/>
      <c r="C148" s="186"/>
      <c r="D148" s="187" t="s">
        <v>73</v>
      </c>
      <c r="E148" s="199" t="s">
        <v>892</v>
      </c>
      <c r="F148" s="199" t="s">
        <v>893</v>
      </c>
      <c r="G148" s="186"/>
      <c r="H148" s="186"/>
      <c r="I148" s="189"/>
      <c r="J148" s="200">
        <f>BK148</f>
        <v>0</v>
      </c>
      <c r="K148" s="186"/>
      <c r="L148" s="191"/>
      <c r="M148" s="192"/>
      <c r="N148" s="193"/>
      <c r="O148" s="193"/>
      <c r="P148" s="194">
        <f>SUM(P149:P152)</f>
        <v>0</v>
      </c>
      <c r="Q148" s="193"/>
      <c r="R148" s="194">
        <f>SUM(R149:R152)</f>
        <v>0</v>
      </c>
      <c r="S148" s="193"/>
      <c r="T148" s="195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6" t="s">
        <v>82</v>
      </c>
      <c r="AT148" s="197" t="s">
        <v>73</v>
      </c>
      <c r="AU148" s="197" t="s">
        <v>149</v>
      </c>
      <c r="AY148" s="196" t="s">
        <v>140</v>
      </c>
      <c r="BK148" s="198">
        <f>SUM(BK149:BK152)</f>
        <v>0</v>
      </c>
    </row>
    <row r="149" s="2" customFormat="1" ht="16.5" customHeight="1">
      <c r="A149" s="35"/>
      <c r="B149" s="36"/>
      <c r="C149" s="214" t="s">
        <v>894</v>
      </c>
      <c r="D149" s="214" t="s">
        <v>152</v>
      </c>
      <c r="E149" s="215" t="s">
        <v>895</v>
      </c>
      <c r="F149" s="216" t="s">
        <v>896</v>
      </c>
      <c r="G149" s="217" t="s">
        <v>641</v>
      </c>
      <c r="H149" s="218">
        <v>1</v>
      </c>
      <c r="I149" s="219"/>
      <c r="J149" s="220">
        <f>ROUND(I149*H149,2)</f>
        <v>0</v>
      </c>
      <c r="K149" s="216" t="s">
        <v>19</v>
      </c>
      <c r="L149" s="221"/>
      <c r="M149" s="222" t="s">
        <v>19</v>
      </c>
      <c r="N149" s="223" t="s">
        <v>46</v>
      </c>
      <c r="O149" s="81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2" t="s">
        <v>230</v>
      </c>
      <c r="AT149" s="212" t="s">
        <v>152</v>
      </c>
      <c r="AU149" s="212" t="s">
        <v>261</v>
      </c>
      <c r="AY149" s="14" t="s">
        <v>140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4" t="s">
        <v>149</v>
      </c>
      <c r="BK149" s="213">
        <f>ROUND(I149*H149,2)</f>
        <v>0</v>
      </c>
      <c r="BL149" s="14" t="s">
        <v>156</v>
      </c>
      <c r="BM149" s="212" t="s">
        <v>897</v>
      </c>
    </row>
    <row r="150" s="2" customFormat="1" ht="16.5" customHeight="1">
      <c r="A150" s="35"/>
      <c r="B150" s="36"/>
      <c r="C150" s="214" t="s">
        <v>898</v>
      </c>
      <c r="D150" s="214" t="s">
        <v>152</v>
      </c>
      <c r="E150" s="215" t="s">
        <v>899</v>
      </c>
      <c r="F150" s="216" t="s">
        <v>900</v>
      </c>
      <c r="G150" s="217" t="s">
        <v>641</v>
      </c>
      <c r="H150" s="218">
        <v>1</v>
      </c>
      <c r="I150" s="219"/>
      <c r="J150" s="220">
        <f>ROUND(I150*H150,2)</f>
        <v>0</v>
      </c>
      <c r="K150" s="216" t="s">
        <v>19</v>
      </c>
      <c r="L150" s="221"/>
      <c r="M150" s="222" t="s">
        <v>19</v>
      </c>
      <c r="N150" s="223" t="s">
        <v>46</v>
      </c>
      <c r="O150" s="81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2" t="s">
        <v>230</v>
      </c>
      <c r="AT150" s="212" t="s">
        <v>152</v>
      </c>
      <c r="AU150" s="212" t="s">
        <v>261</v>
      </c>
      <c r="AY150" s="14" t="s">
        <v>140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4" t="s">
        <v>149</v>
      </c>
      <c r="BK150" s="213">
        <f>ROUND(I150*H150,2)</f>
        <v>0</v>
      </c>
      <c r="BL150" s="14" t="s">
        <v>156</v>
      </c>
      <c r="BM150" s="212" t="s">
        <v>901</v>
      </c>
    </row>
    <row r="151" s="2" customFormat="1" ht="16.5" customHeight="1">
      <c r="A151" s="35"/>
      <c r="B151" s="36"/>
      <c r="C151" s="214" t="s">
        <v>902</v>
      </c>
      <c r="D151" s="214" t="s">
        <v>152</v>
      </c>
      <c r="E151" s="215" t="s">
        <v>903</v>
      </c>
      <c r="F151" s="216" t="s">
        <v>904</v>
      </c>
      <c r="G151" s="217" t="s">
        <v>641</v>
      </c>
      <c r="H151" s="218">
        <v>6</v>
      </c>
      <c r="I151" s="219"/>
      <c r="J151" s="220">
        <f>ROUND(I151*H151,2)</f>
        <v>0</v>
      </c>
      <c r="K151" s="216" t="s">
        <v>19</v>
      </c>
      <c r="L151" s="221"/>
      <c r="M151" s="222" t="s">
        <v>19</v>
      </c>
      <c r="N151" s="223" t="s">
        <v>46</v>
      </c>
      <c r="O151" s="81"/>
      <c r="P151" s="210">
        <f>O151*H151</f>
        <v>0</v>
      </c>
      <c r="Q151" s="210">
        <v>0</v>
      </c>
      <c r="R151" s="210">
        <f>Q151*H151</f>
        <v>0</v>
      </c>
      <c r="S151" s="210">
        <v>0</v>
      </c>
      <c r="T151" s="21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2" t="s">
        <v>230</v>
      </c>
      <c r="AT151" s="212" t="s">
        <v>152</v>
      </c>
      <c r="AU151" s="212" t="s">
        <v>261</v>
      </c>
      <c r="AY151" s="14" t="s">
        <v>140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4" t="s">
        <v>149</v>
      </c>
      <c r="BK151" s="213">
        <f>ROUND(I151*H151,2)</f>
        <v>0</v>
      </c>
      <c r="BL151" s="14" t="s">
        <v>156</v>
      </c>
      <c r="BM151" s="212" t="s">
        <v>905</v>
      </c>
    </row>
    <row r="152" s="2" customFormat="1" ht="16.5" customHeight="1">
      <c r="A152" s="35"/>
      <c r="B152" s="36"/>
      <c r="C152" s="214" t="s">
        <v>906</v>
      </c>
      <c r="D152" s="214" t="s">
        <v>152</v>
      </c>
      <c r="E152" s="215" t="s">
        <v>907</v>
      </c>
      <c r="F152" s="216" t="s">
        <v>908</v>
      </c>
      <c r="G152" s="217" t="s">
        <v>641</v>
      </c>
      <c r="H152" s="218">
        <v>1</v>
      </c>
      <c r="I152" s="219"/>
      <c r="J152" s="220">
        <f>ROUND(I152*H152,2)</f>
        <v>0</v>
      </c>
      <c r="K152" s="216" t="s">
        <v>19</v>
      </c>
      <c r="L152" s="221"/>
      <c r="M152" s="222" t="s">
        <v>19</v>
      </c>
      <c r="N152" s="223" t="s">
        <v>46</v>
      </c>
      <c r="O152" s="81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2" t="s">
        <v>230</v>
      </c>
      <c r="AT152" s="212" t="s">
        <v>152</v>
      </c>
      <c r="AU152" s="212" t="s">
        <v>261</v>
      </c>
      <c r="AY152" s="14" t="s">
        <v>140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4" t="s">
        <v>149</v>
      </c>
      <c r="BK152" s="213">
        <f>ROUND(I152*H152,2)</f>
        <v>0</v>
      </c>
      <c r="BL152" s="14" t="s">
        <v>156</v>
      </c>
      <c r="BM152" s="212" t="s">
        <v>909</v>
      </c>
    </row>
    <row r="153" s="12" customFormat="1" ht="20.88" customHeight="1">
      <c r="A153" s="12"/>
      <c r="B153" s="185"/>
      <c r="C153" s="186"/>
      <c r="D153" s="187" t="s">
        <v>73</v>
      </c>
      <c r="E153" s="199" t="s">
        <v>910</v>
      </c>
      <c r="F153" s="199" t="s">
        <v>911</v>
      </c>
      <c r="G153" s="186"/>
      <c r="H153" s="186"/>
      <c r="I153" s="189"/>
      <c r="J153" s="200">
        <f>BK153</f>
        <v>0</v>
      </c>
      <c r="K153" s="186"/>
      <c r="L153" s="191"/>
      <c r="M153" s="192"/>
      <c r="N153" s="193"/>
      <c r="O153" s="193"/>
      <c r="P153" s="194">
        <f>SUM(P154:P157)</f>
        <v>0</v>
      </c>
      <c r="Q153" s="193"/>
      <c r="R153" s="194">
        <f>SUM(R154:R157)</f>
        <v>0</v>
      </c>
      <c r="S153" s="193"/>
      <c r="T153" s="195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6" t="s">
        <v>82</v>
      </c>
      <c r="AT153" s="197" t="s">
        <v>73</v>
      </c>
      <c r="AU153" s="197" t="s">
        <v>149</v>
      </c>
      <c r="AY153" s="196" t="s">
        <v>140</v>
      </c>
      <c r="BK153" s="198">
        <f>SUM(BK154:BK157)</f>
        <v>0</v>
      </c>
    </row>
    <row r="154" s="2" customFormat="1" ht="24.15" customHeight="1">
      <c r="A154" s="35"/>
      <c r="B154" s="36"/>
      <c r="C154" s="214" t="s">
        <v>912</v>
      </c>
      <c r="D154" s="214" t="s">
        <v>152</v>
      </c>
      <c r="E154" s="215" t="s">
        <v>913</v>
      </c>
      <c r="F154" s="216" t="s">
        <v>819</v>
      </c>
      <c r="G154" s="217" t="s">
        <v>641</v>
      </c>
      <c r="H154" s="218">
        <v>16</v>
      </c>
      <c r="I154" s="219"/>
      <c r="J154" s="220">
        <f>ROUND(I154*H154,2)</f>
        <v>0</v>
      </c>
      <c r="K154" s="216" t="s">
        <v>19</v>
      </c>
      <c r="L154" s="221"/>
      <c r="M154" s="222" t="s">
        <v>19</v>
      </c>
      <c r="N154" s="223" t="s">
        <v>46</v>
      </c>
      <c r="O154" s="81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2" t="s">
        <v>230</v>
      </c>
      <c r="AT154" s="212" t="s">
        <v>152</v>
      </c>
      <c r="AU154" s="212" t="s">
        <v>261</v>
      </c>
      <c r="AY154" s="14" t="s">
        <v>140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4" t="s">
        <v>149</v>
      </c>
      <c r="BK154" s="213">
        <f>ROUND(I154*H154,2)</f>
        <v>0</v>
      </c>
      <c r="BL154" s="14" t="s">
        <v>156</v>
      </c>
      <c r="BM154" s="212" t="s">
        <v>914</v>
      </c>
    </row>
    <row r="155" s="2" customFormat="1" ht="24.15" customHeight="1">
      <c r="A155" s="35"/>
      <c r="B155" s="36"/>
      <c r="C155" s="214" t="s">
        <v>915</v>
      </c>
      <c r="D155" s="214" t="s">
        <v>152</v>
      </c>
      <c r="E155" s="215" t="s">
        <v>916</v>
      </c>
      <c r="F155" s="216" t="s">
        <v>822</v>
      </c>
      <c r="G155" s="217" t="s">
        <v>641</v>
      </c>
      <c r="H155" s="218">
        <v>14</v>
      </c>
      <c r="I155" s="219"/>
      <c r="J155" s="220">
        <f>ROUND(I155*H155,2)</f>
        <v>0</v>
      </c>
      <c r="K155" s="216" t="s">
        <v>19</v>
      </c>
      <c r="L155" s="221"/>
      <c r="M155" s="222" t="s">
        <v>19</v>
      </c>
      <c r="N155" s="223" t="s">
        <v>46</v>
      </c>
      <c r="O155" s="81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2" t="s">
        <v>230</v>
      </c>
      <c r="AT155" s="212" t="s">
        <v>152</v>
      </c>
      <c r="AU155" s="212" t="s">
        <v>261</v>
      </c>
      <c r="AY155" s="14" t="s">
        <v>140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4" t="s">
        <v>149</v>
      </c>
      <c r="BK155" s="213">
        <f>ROUND(I155*H155,2)</f>
        <v>0</v>
      </c>
      <c r="BL155" s="14" t="s">
        <v>156</v>
      </c>
      <c r="BM155" s="212" t="s">
        <v>917</v>
      </c>
    </row>
    <row r="156" s="2" customFormat="1" ht="24.15" customHeight="1">
      <c r="A156" s="35"/>
      <c r="B156" s="36"/>
      <c r="C156" s="214" t="s">
        <v>918</v>
      </c>
      <c r="D156" s="214" t="s">
        <v>152</v>
      </c>
      <c r="E156" s="215" t="s">
        <v>919</v>
      </c>
      <c r="F156" s="216" t="s">
        <v>826</v>
      </c>
      <c r="G156" s="217" t="s">
        <v>641</v>
      </c>
      <c r="H156" s="218">
        <v>1</v>
      </c>
      <c r="I156" s="219"/>
      <c r="J156" s="220">
        <f>ROUND(I156*H156,2)</f>
        <v>0</v>
      </c>
      <c r="K156" s="216" t="s">
        <v>19</v>
      </c>
      <c r="L156" s="221"/>
      <c r="M156" s="222" t="s">
        <v>19</v>
      </c>
      <c r="N156" s="223" t="s">
        <v>46</v>
      </c>
      <c r="O156" s="81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2" t="s">
        <v>230</v>
      </c>
      <c r="AT156" s="212" t="s">
        <v>152</v>
      </c>
      <c r="AU156" s="212" t="s">
        <v>261</v>
      </c>
      <c r="AY156" s="14" t="s">
        <v>140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4" t="s">
        <v>149</v>
      </c>
      <c r="BK156" s="213">
        <f>ROUND(I156*H156,2)</f>
        <v>0</v>
      </c>
      <c r="BL156" s="14" t="s">
        <v>156</v>
      </c>
      <c r="BM156" s="212" t="s">
        <v>920</v>
      </c>
    </row>
    <row r="157" s="2" customFormat="1" ht="24.15" customHeight="1">
      <c r="A157" s="35"/>
      <c r="B157" s="36"/>
      <c r="C157" s="214" t="s">
        <v>921</v>
      </c>
      <c r="D157" s="214" t="s">
        <v>152</v>
      </c>
      <c r="E157" s="215" t="s">
        <v>922</v>
      </c>
      <c r="F157" s="216" t="s">
        <v>830</v>
      </c>
      <c r="G157" s="217" t="s">
        <v>641</v>
      </c>
      <c r="H157" s="218">
        <v>1</v>
      </c>
      <c r="I157" s="219"/>
      <c r="J157" s="220">
        <f>ROUND(I157*H157,2)</f>
        <v>0</v>
      </c>
      <c r="K157" s="216" t="s">
        <v>19</v>
      </c>
      <c r="L157" s="221"/>
      <c r="M157" s="222" t="s">
        <v>19</v>
      </c>
      <c r="N157" s="223" t="s">
        <v>46</v>
      </c>
      <c r="O157" s="81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2" t="s">
        <v>230</v>
      </c>
      <c r="AT157" s="212" t="s">
        <v>152</v>
      </c>
      <c r="AU157" s="212" t="s">
        <v>261</v>
      </c>
      <c r="AY157" s="14" t="s">
        <v>140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4" t="s">
        <v>149</v>
      </c>
      <c r="BK157" s="213">
        <f>ROUND(I157*H157,2)</f>
        <v>0</v>
      </c>
      <c r="BL157" s="14" t="s">
        <v>156</v>
      </c>
      <c r="BM157" s="212" t="s">
        <v>923</v>
      </c>
    </row>
    <row r="158" s="12" customFormat="1" ht="20.88" customHeight="1">
      <c r="A158" s="12"/>
      <c r="B158" s="185"/>
      <c r="C158" s="186"/>
      <c r="D158" s="187" t="s">
        <v>73</v>
      </c>
      <c r="E158" s="199" t="s">
        <v>924</v>
      </c>
      <c r="F158" s="199" t="s">
        <v>925</v>
      </c>
      <c r="G158" s="186"/>
      <c r="H158" s="186"/>
      <c r="I158" s="189"/>
      <c r="J158" s="200">
        <f>BK158</f>
        <v>0</v>
      </c>
      <c r="K158" s="186"/>
      <c r="L158" s="191"/>
      <c r="M158" s="192"/>
      <c r="N158" s="193"/>
      <c r="O158" s="193"/>
      <c r="P158" s="194">
        <f>P159</f>
        <v>0</v>
      </c>
      <c r="Q158" s="193"/>
      <c r="R158" s="194">
        <f>R159</f>
        <v>0</v>
      </c>
      <c r="S158" s="193"/>
      <c r="T158" s="195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6" t="s">
        <v>82</v>
      </c>
      <c r="AT158" s="197" t="s">
        <v>73</v>
      </c>
      <c r="AU158" s="197" t="s">
        <v>149</v>
      </c>
      <c r="AY158" s="196" t="s">
        <v>140</v>
      </c>
      <c r="BK158" s="198">
        <f>BK159</f>
        <v>0</v>
      </c>
    </row>
    <row r="159" s="2" customFormat="1" ht="16.5" customHeight="1">
      <c r="A159" s="35"/>
      <c r="B159" s="36"/>
      <c r="C159" s="214" t="s">
        <v>926</v>
      </c>
      <c r="D159" s="214" t="s">
        <v>152</v>
      </c>
      <c r="E159" s="215" t="s">
        <v>927</v>
      </c>
      <c r="F159" s="216" t="s">
        <v>928</v>
      </c>
      <c r="G159" s="217" t="s">
        <v>641</v>
      </c>
      <c r="H159" s="218">
        <v>31</v>
      </c>
      <c r="I159" s="219"/>
      <c r="J159" s="220">
        <f>ROUND(I159*H159,2)</f>
        <v>0</v>
      </c>
      <c r="K159" s="216" t="s">
        <v>19</v>
      </c>
      <c r="L159" s="221"/>
      <c r="M159" s="222" t="s">
        <v>19</v>
      </c>
      <c r="N159" s="223" t="s">
        <v>46</v>
      </c>
      <c r="O159" s="81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2" t="s">
        <v>230</v>
      </c>
      <c r="AT159" s="212" t="s">
        <v>152</v>
      </c>
      <c r="AU159" s="212" t="s">
        <v>261</v>
      </c>
      <c r="AY159" s="14" t="s">
        <v>140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4" t="s">
        <v>149</v>
      </c>
      <c r="BK159" s="213">
        <f>ROUND(I159*H159,2)</f>
        <v>0</v>
      </c>
      <c r="BL159" s="14" t="s">
        <v>156</v>
      </c>
      <c r="BM159" s="212" t="s">
        <v>929</v>
      </c>
    </row>
    <row r="160" s="12" customFormat="1" ht="20.88" customHeight="1">
      <c r="A160" s="12"/>
      <c r="B160" s="185"/>
      <c r="C160" s="186"/>
      <c r="D160" s="187" t="s">
        <v>73</v>
      </c>
      <c r="E160" s="199" t="s">
        <v>930</v>
      </c>
      <c r="F160" s="199" t="s">
        <v>839</v>
      </c>
      <c r="G160" s="186"/>
      <c r="H160" s="186"/>
      <c r="I160" s="189"/>
      <c r="J160" s="200">
        <f>BK160</f>
        <v>0</v>
      </c>
      <c r="K160" s="186"/>
      <c r="L160" s="191"/>
      <c r="M160" s="192"/>
      <c r="N160" s="193"/>
      <c r="O160" s="193"/>
      <c r="P160" s="194">
        <f>SUM(P161:P165)</f>
        <v>0</v>
      </c>
      <c r="Q160" s="193"/>
      <c r="R160" s="194">
        <f>SUM(R161:R165)</f>
        <v>0</v>
      </c>
      <c r="S160" s="193"/>
      <c r="T160" s="195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6" t="s">
        <v>82</v>
      </c>
      <c r="AT160" s="197" t="s">
        <v>73</v>
      </c>
      <c r="AU160" s="197" t="s">
        <v>149</v>
      </c>
      <c r="AY160" s="196" t="s">
        <v>140</v>
      </c>
      <c r="BK160" s="198">
        <f>SUM(BK161:BK165)</f>
        <v>0</v>
      </c>
    </row>
    <row r="161" s="2" customFormat="1" ht="16.5" customHeight="1">
      <c r="A161" s="35"/>
      <c r="B161" s="36"/>
      <c r="C161" s="214" t="s">
        <v>931</v>
      </c>
      <c r="D161" s="214" t="s">
        <v>152</v>
      </c>
      <c r="E161" s="215" t="s">
        <v>932</v>
      </c>
      <c r="F161" s="216" t="s">
        <v>842</v>
      </c>
      <c r="G161" s="217" t="s">
        <v>641</v>
      </c>
      <c r="H161" s="218">
        <v>6</v>
      </c>
      <c r="I161" s="219"/>
      <c r="J161" s="220">
        <f>ROUND(I161*H161,2)</f>
        <v>0</v>
      </c>
      <c r="K161" s="216" t="s">
        <v>19</v>
      </c>
      <c r="L161" s="221"/>
      <c r="M161" s="222" t="s">
        <v>19</v>
      </c>
      <c r="N161" s="223" t="s">
        <v>46</v>
      </c>
      <c r="O161" s="81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2" t="s">
        <v>230</v>
      </c>
      <c r="AT161" s="212" t="s">
        <v>152</v>
      </c>
      <c r="AU161" s="212" t="s">
        <v>261</v>
      </c>
      <c r="AY161" s="14" t="s">
        <v>140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4" t="s">
        <v>149</v>
      </c>
      <c r="BK161" s="213">
        <f>ROUND(I161*H161,2)</f>
        <v>0</v>
      </c>
      <c r="BL161" s="14" t="s">
        <v>156</v>
      </c>
      <c r="BM161" s="212" t="s">
        <v>933</v>
      </c>
    </row>
    <row r="162" s="2" customFormat="1" ht="16.5" customHeight="1">
      <c r="A162" s="35"/>
      <c r="B162" s="36"/>
      <c r="C162" s="214" t="s">
        <v>934</v>
      </c>
      <c r="D162" s="214" t="s">
        <v>152</v>
      </c>
      <c r="E162" s="215" t="s">
        <v>935</v>
      </c>
      <c r="F162" s="216" t="s">
        <v>846</v>
      </c>
      <c r="G162" s="217" t="s">
        <v>641</v>
      </c>
      <c r="H162" s="218">
        <v>40</v>
      </c>
      <c r="I162" s="219"/>
      <c r="J162" s="220">
        <f>ROUND(I162*H162,2)</f>
        <v>0</v>
      </c>
      <c r="K162" s="216" t="s">
        <v>19</v>
      </c>
      <c r="L162" s="221"/>
      <c r="M162" s="222" t="s">
        <v>19</v>
      </c>
      <c r="N162" s="223" t="s">
        <v>46</v>
      </c>
      <c r="O162" s="81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2" t="s">
        <v>230</v>
      </c>
      <c r="AT162" s="212" t="s">
        <v>152</v>
      </c>
      <c r="AU162" s="212" t="s">
        <v>261</v>
      </c>
      <c r="AY162" s="14" t="s">
        <v>140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4" t="s">
        <v>149</v>
      </c>
      <c r="BK162" s="213">
        <f>ROUND(I162*H162,2)</f>
        <v>0</v>
      </c>
      <c r="BL162" s="14" t="s">
        <v>156</v>
      </c>
      <c r="BM162" s="212" t="s">
        <v>936</v>
      </c>
    </row>
    <row r="163" s="2" customFormat="1" ht="16.5" customHeight="1">
      <c r="A163" s="35"/>
      <c r="B163" s="36"/>
      <c r="C163" s="201" t="s">
        <v>937</v>
      </c>
      <c r="D163" s="201" t="s">
        <v>144</v>
      </c>
      <c r="E163" s="202" t="s">
        <v>938</v>
      </c>
      <c r="F163" s="203" t="s">
        <v>939</v>
      </c>
      <c r="G163" s="204" t="s">
        <v>641</v>
      </c>
      <c r="H163" s="205">
        <v>1</v>
      </c>
      <c r="I163" s="206"/>
      <c r="J163" s="207">
        <f>ROUND(I163*H163,2)</f>
        <v>0</v>
      </c>
      <c r="K163" s="203" t="s">
        <v>19</v>
      </c>
      <c r="L163" s="41"/>
      <c r="M163" s="208" t="s">
        <v>19</v>
      </c>
      <c r="N163" s="209" t="s">
        <v>46</v>
      </c>
      <c r="O163" s="81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2" t="s">
        <v>156</v>
      </c>
      <c r="AT163" s="212" t="s">
        <v>144</v>
      </c>
      <c r="AU163" s="212" t="s">
        <v>261</v>
      </c>
      <c r="AY163" s="14" t="s">
        <v>140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4" t="s">
        <v>149</v>
      </c>
      <c r="BK163" s="213">
        <f>ROUND(I163*H163,2)</f>
        <v>0</v>
      </c>
      <c r="BL163" s="14" t="s">
        <v>156</v>
      </c>
      <c r="BM163" s="212" t="s">
        <v>940</v>
      </c>
    </row>
    <row r="164" s="2" customFormat="1" ht="16.5" customHeight="1">
      <c r="A164" s="35"/>
      <c r="B164" s="36"/>
      <c r="C164" s="214" t="s">
        <v>941</v>
      </c>
      <c r="D164" s="214" t="s">
        <v>152</v>
      </c>
      <c r="E164" s="215" t="s">
        <v>942</v>
      </c>
      <c r="F164" s="216" t="s">
        <v>854</v>
      </c>
      <c r="G164" s="217" t="s">
        <v>641</v>
      </c>
      <c r="H164" s="218">
        <v>1</v>
      </c>
      <c r="I164" s="219"/>
      <c r="J164" s="220">
        <f>ROUND(I164*H164,2)</f>
        <v>0</v>
      </c>
      <c r="K164" s="216" t="s">
        <v>19</v>
      </c>
      <c r="L164" s="221"/>
      <c r="M164" s="222" t="s">
        <v>19</v>
      </c>
      <c r="N164" s="223" t="s">
        <v>46</v>
      </c>
      <c r="O164" s="81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2" t="s">
        <v>230</v>
      </c>
      <c r="AT164" s="212" t="s">
        <v>152</v>
      </c>
      <c r="AU164" s="212" t="s">
        <v>261</v>
      </c>
      <c r="AY164" s="14" t="s">
        <v>140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4" t="s">
        <v>149</v>
      </c>
      <c r="BK164" s="213">
        <f>ROUND(I164*H164,2)</f>
        <v>0</v>
      </c>
      <c r="BL164" s="14" t="s">
        <v>156</v>
      </c>
      <c r="BM164" s="212" t="s">
        <v>943</v>
      </c>
    </row>
    <row r="165" s="2" customFormat="1" ht="16.5" customHeight="1">
      <c r="A165" s="35"/>
      <c r="B165" s="36"/>
      <c r="C165" s="214" t="s">
        <v>944</v>
      </c>
      <c r="D165" s="214" t="s">
        <v>152</v>
      </c>
      <c r="E165" s="215" t="s">
        <v>945</v>
      </c>
      <c r="F165" s="216" t="s">
        <v>858</v>
      </c>
      <c r="G165" s="217" t="s">
        <v>448</v>
      </c>
      <c r="H165" s="218">
        <v>5</v>
      </c>
      <c r="I165" s="219"/>
      <c r="J165" s="220">
        <f>ROUND(I165*H165,2)</f>
        <v>0</v>
      </c>
      <c r="K165" s="216" t="s">
        <v>19</v>
      </c>
      <c r="L165" s="221"/>
      <c r="M165" s="222" t="s">
        <v>19</v>
      </c>
      <c r="N165" s="223" t="s">
        <v>46</v>
      </c>
      <c r="O165" s="81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2" t="s">
        <v>230</v>
      </c>
      <c r="AT165" s="212" t="s">
        <v>152</v>
      </c>
      <c r="AU165" s="212" t="s">
        <v>261</v>
      </c>
      <c r="AY165" s="14" t="s">
        <v>140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4" t="s">
        <v>149</v>
      </c>
      <c r="BK165" s="213">
        <f>ROUND(I165*H165,2)</f>
        <v>0</v>
      </c>
      <c r="BL165" s="14" t="s">
        <v>156</v>
      </c>
      <c r="BM165" s="212" t="s">
        <v>946</v>
      </c>
    </row>
    <row r="166" s="12" customFormat="1" ht="20.88" customHeight="1">
      <c r="A166" s="12"/>
      <c r="B166" s="185"/>
      <c r="C166" s="186"/>
      <c r="D166" s="187" t="s">
        <v>73</v>
      </c>
      <c r="E166" s="199" t="s">
        <v>947</v>
      </c>
      <c r="F166" s="199" t="s">
        <v>861</v>
      </c>
      <c r="G166" s="186"/>
      <c r="H166" s="186"/>
      <c r="I166" s="189"/>
      <c r="J166" s="200">
        <f>BK166</f>
        <v>0</v>
      </c>
      <c r="K166" s="186"/>
      <c r="L166" s="191"/>
      <c r="M166" s="192"/>
      <c r="N166" s="193"/>
      <c r="O166" s="193"/>
      <c r="P166" s="194">
        <f>P167</f>
        <v>0</v>
      </c>
      <c r="Q166" s="193"/>
      <c r="R166" s="194">
        <f>R167</f>
        <v>0</v>
      </c>
      <c r="S166" s="193"/>
      <c r="T166" s="195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6" t="s">
        <v>82</v>
      </c>
      <c r="AT166" s="197" t="s">
        <v>73</v>
      </c>
      <c r="AU166" s="197" t="s">
        <v>149</v>
      </c>
      <c r="AY166" s="196" t="s">
        <v>140</v>
      </c>
      <c r="BK166" s="198">
        <f>BK167</f>
        <v>0</v>
      </c>
    </row>
    <row r="167" s="2" customFormat="1" ht="24.15" customHeight="1">
      <c r="A167" s="35"/>
      <c r="B167" s="36"/>
      <c r="C167" s="214" t="s">
        <v>948</v>
      </c>
      <c r="D167" s="214" t="s">
        <v>152</v>
      </c>
      <c r="E167" s="215" t="s">
        <v>949</v>
      </c>
      <c r="F167" s="216" t="s">
        <v>950</v>
      </c>
      <c r="G167" s="217" t="s">
        <v>641</v>
      </c>
      <c r="H167" s="218">
        <v>7</v>
      </c>
      <c r="I167" s="219"/>
      <c r="J167" s="220">
        <f>ROUND(I167*H167,2)</f>
        <v>0</v>
      </c>
      <c r="K167" s="216" t="s">
        <v>19</v>
      </c>
      <c r="L167" s="221"/>
      <c r="M167" s="222" t="s">
        <v>19</v>
      </c>
      <c r="N167" s="223" t="s">
        <v>46</v>
      </c>
      <c r="O167" s="81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2" t="s">
        <v>230</v>
      </c>
      <c r="AT167" s="212" t="s">
        <v>152</v>
      </c>
      <c r="AU167" s="212" t="s">
        <v>261</v>
      </c>
      <c r="AY167" s="14" t="s">
        <v>140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4" t="s">
        <v>149</v>
      </c>
      <c r="BK167" s="213">
        <f>ROUND(I167*H167,2)</f>
        <v>0</v>
      </c>
      <c r="BL167" s="14" t="s">
        <v>156</v>
      </c>
      <c r="BM167" s="212" t="s">
        <v>951</v>
      </c>
    </row>
    <row r="168" s="12" customFormat="1" ht="20.88" customHeight="1">
      <c r="A168" s="12"/>
      <c r="B168" s="185"/>
      <c r="C168" s="186"/>
      <c r="D168" s="187" t="s">
        <v>73</v>
      </c>
      <c r="E168" s="199" t="s">
        <v>952</v>
      </c>
      <c r="F168" s="199" t="s">
        <v>953</v>
      </c>
      <c r="G168" s="186"/>
      <c r="H168" s="186"/>
      <c r="I168" s="189"/>
      <c r="J168" s="200">
        <f>BK168</f>
        <v>0</v>
      </c>
      <c r="K168" s="186"/>
      <c r="L168" s="191"/>
      <c r="M168" s="192"/>
      <c r="N168" s="193"/>
      <c r="O168" s="193"/>
      <c r="P168" s="194">
        <f>SUM(P169:P171)</f>
        <v>0</v>
      </c>
      <c r="Q168" s="193"/>
      <c r="R168" s="194">
        <f>SUM(R169:R171)</f>
        <v>0</v>
      </c>
      <c r="S168" s="193"/>
      <c r="T168" s="195">
        <f>SUM(T169:T171)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6" t="s">
        <v>82</v>
      </c>
      <c r="AT168" s="197" t="s">
        <v>73</v>
      </c>
      <c r="AU168" s="197" t="s">
        <v>149</v>
      </c>
      <c r="AY168" s="196" t="s">
        <v>140</v>
      </c>
      <c r="BK168" s="198">
        <f>SUM(BK169:BK171)</f>
        <v>0</v>
      </c>
    </row>
    <row r="169" s="2" customFormat="1" ht="16.5" customHeight="1">
      <c r="A169" s="35"/>
      <c r="B169" s="36"/>
      <c r="C169" s="214" t="s">
        <v>954</v>
      </c>
      <c r="D169" s="214" t="s">
        <v>152</v>
      </c>
      <c r="E169" s="215" t="s">
        <v>955</v>
      </c>
      <c r="F169" s="216" t="s">
        <v>956</v>
      </c>
      <c r="G169" s="217" t="s">
        <v>641</v>
      </c>
      <c r="H169" s="218">
        <v>30</v>
      </c>
      <c r="I169" s="219"/>
      <c r="J169" s="220">
        <f>ROUND(I169*H169,2)</f>
        <v>0</v>
      </c>
      <c r="K169" s="216" t="s">
        <v>19</v>
      </c>
      <c r="L169" s="221"/>
      <c r="M169" s="222" t="s">
        <v>19</v>
      </c>
      <c r="N169" s="223" t="s">
        <v>46</v>
      </c>
      <c r="O169" s="81"/>
      <c r="P169" s="210">
        <f>O169*H169</f>
        <v>0</v>
      </c>
      <c r="Q169" s="210">
        <v>0</v>
      </c>
      <c r="R169" s="210">
        <f>Q169*H169</f>
        <v>0</v>
      </c>
      <c r="S169" s="210">
        <v>0</v>
      </c>
      <c r="T169" s="21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2" t="s">
        <v>230</v>
      </c>
      <c r="AT169" s="212" t="s">
        <v>152</v>
      </c>
      <c r="AU169" s="212" t="s">
        <v>261</v>
      </c>
      <c r="AY169" s="14" t="s">
        <v>140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4" t="s">
        <v>149</v>
      </c>
      <c r="BK169" s="213">
        <f>ROUND(I169*H169,2)</f>
        <v>0</v>
      </c>
      <c r="BL169" s="14" t="s">
        <v>156</v>
      </c>
      <c r="BM169" s="212" t="s">
        <v>957</v>
      </c>
    </row>
    <row r="170" s="2" customFormat="1" ht="16.5" customHeight="1">
      <c r="A170" s="35"/>
      <c r="B170" s="36"/>
      <c r="C170" s="214" t="s">
        <v>958</v>
      </c>
      <c r="D170" s="214" t="s">
        <v>152</v>
      </c>
      <c r="E170" s="215" t="s">
        <v>959</v>
      </c>
      <c r="F170" s="216" t="s">
        <v>960</v>
      </c>
      <c r="G170" s="217" t="s">
        <v>641</v>
      </c>
      <c r="H170" s="218">
        <v>1</v>
      </c>
      <c r="I170" s="219"/>
      <c r="J170" s="220">
        <f>ROUND(I170*H170,2)</f>
        <v>0</v>
      </c>
      <c r="K170" s="216" t="s">
        <v>19</v>
      </c>
      <c r="L170" s="221"/>
      <c r="M170" s="222" t="s">
        <v>19</v>
      </c>
      <c r="N170" s="223" t="s">
        <v>46</v>
      </c>
      <c r="O170" s="81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2" t="s">
        <v>230</v>
      </c>
      <c r="AT170" s="212" t="s">
        <v>152</v>
      </c>
      <c r="AU170" s="212" t="s">
        <v>261</v>
      </c>
      <c r="AY170" s="14" t="s">
        <v>140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4" t="s">
        <v>149</v>
      </c>
      <c r="BK170" s="213">
        <f>ROUND(I170*H170,2)</f>
        <v>0</v>
      </c>
      <c r="BL170" s="14" t="s">
        <v>156</v>
      </c>
      <c r="BM170" s="212" t="s">
        <v>961</v>
      </c>
    </row>
    <row r="171" s="2" customFormat="1" ht="16.5" customHeight="1">
      <c r="A171" s="35"/>
      <c r="B171" s="36"/>
      <c r="C171" s="214" t="s">
        <v>962</v>
      </c>
      <c r="D171" s="214" t="s">
        <v>152</v>
      </c>
      <c r="E171" s="215" t="s">
        <v>963</v>
      </c>
      <c r="F171" s="216" t="s">
        <v>964</v>
      </c>
      <c r="G171" s="217" t="s">
        <v>965</v>
      </c>
      <c r="H171" s="218">
        <v>10</v>
      </c>
      <c r="I171" s="219"/>
      <c r="J171" s="220">
        <f>ROUND(I171*H171,2)</f>
        <v>0</v>
      </c>
      <c r="K171" s="216" t="s">
        <v>19</v>
      </c>
      <c r="L171" s="221"/>
      <c r="M171" s="222" t="s">
        <v>19</v>
      </c>
      <c r="N171" s="223" t="s">
        <v>46</v>
      </c>
      <c r="O171" s="81"/>
      <c r="P171" s="210">
        <f>O171*H171</f>
        <v>0</v>
      </c>
      <c r="Q171" s="210">
        <v>0</v>
      </c>
      <c r="R171" s="210">
        <f>Q171*H171</f>
        <v>0</v>
      </c>
      <c r="S171" s="210">
        <v>0</v>
      </c>
      <c r="T171" s="21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2" t="s">
        <v>230</v>
      </c>
      <c r="AT171" s="212" t="s">
        <v>152</v>
      </c>
      <c r="AU171" s="212" t="s">
        <v>261</v>
      </c>
      <c r="AY171" s="14" t="s">
        <v>140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4" t="s">
        <v>149</v>
      </c>
      <c r="BK171" s="213">
        <f>ROUND(I171*H171,2)</f>
        <v>0</v>
      </c>
      <c r="BL171" s="14" t="s">
        <v>156</v>
      </c>
      <c r="BM171" s="212" t="s">
        <v>966</v>
      </c>
    </row>
    <row r="172" s="12" customFormat="1" ht="20.88" customHeight="1">
      <c r="A172" s="12"/>
      <c r="B172" s="185"/>
      <c r="C172" s="186"/>
      <c r="D172" s="187" t="s">
        <v>73</v>
      </c>
      <c r="E172" s="199" t="s">
        <v>967</v>
      </c>
      <c r="F172" s="199" t="s">
        <v>968</v>
      </c>
      <c r="G172" s="186"/>
      <c r="H172" s="186"/>
      <c r="I172" s="189"/>
      <c r="J172" s="200">
        <f>BK172</f>
        <v>0</v>
      </c>
      <c r="K172" s="186"/>
      <c r="L172" s="191"/>
      <c r="M172" s="192"/>
      <c r="N172" s="193"/>
      <c r="O172" s="193"/>
      <c r="P172" s="194">
        <f>SUM(P173:P175)</f>
        <v>0</v>
      </c>
      <c r="Q172" s="193"/>
      <c r="R172" s="194">
        <f>SUM(R173:R175)</f>
        <v>0</v>
      </c>
      <c r="S172" s="193"/>
      <c r="T172" s="195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6" t="s">
        <v>82</v>
      </c>
      <c r="AT172" s="197" t="s">
        <v>73</v>
      </c>
      <c r="AU172" s="197" t="s">
        <v>149</v>
      </c>
      <c r="AY172" s="196" t="s">
        <v>140</v>
      </c>
      <c r="BK172" s="198">
        <f>SUM(BK173:BK175)</f>
        <v>0</v>
      </c>
    </row>
    <row r="173" s="2" customFormat="1" ht="16.5" customHeight="1">
      <c r="A173" s="35"/>
      <c r="B173" s="36"/>
      <c r="C173" s="201" t="s">
        <v>969</v>
      </c>
      <c r="D173" s="201" t="s">
        <v>144</v>
      </c>
      <c r="E173" s="202" t="s">
        <v>970</v>
      </c>
      <c r="F173" s="203" t="s">
        <v>971</v>
      </c>
      <c r="G173" s="204" t="s">
        <v>965</v>
      </c>
      <c r="H173" s="205">
        <v>8</v>
      </c>
      <c r="I173" s="206"/>
      <c r="J173" s="207">
        <f>ROUND(I173*H173,2)</f>
        <v>0</v>
      </c>
      <c r="K173" s="203" t="s">
        <v>19</v>
      </c>
      <c r="L173" s="41"/>
      <c r="M173" s="208" t="s">
        <v>19</v>
      </c>
      <c r="N173" s="209" t="s">
        <v>46</v>
      </c>
      <c r="O173" s="81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2" t="s">
        <v>156</v>
      </c>
      <c r="AT173" s="212" t="s">
        <v>144</v>
      </c>
      <c r="AU173" s="212" t="s">
        <v>261</v>
      </c>
      <c r="AY173" s="14" t="s">
        <v>140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4" t="s">
        <v>149</v>
      </c>
      <c r="BK173" s="213">
        <f>ROUND(I173*H173,2)</f>
        <v>0</v>
      </c>
      <c r="BL173" s="14" t="s">
        <v>156</v>
      </c>
      <c r="BM173" s="212" t="s">
        <v>972</v>
      </c>
    </row>
    <row r="174" s="2" customFormat="1" ht="24.15" customHeight="1">
      <c r="A174" s="35"/>
      <c r="B174" s="36"/>
      <c r="C174" s="201" t="s">
        <v>973</v>
      </c>
      <c r="D174" s="201" t="s">
        <v>144</v>
      </c>
      <c r="E174" s="202" t="s">
        <v>974</v>
      </c>
      <c r="F174" s="203" t="s">
        <v>975</v>
      </c>
      <c r="G174" s="204" t="s">
        <v>976</v>
      </c>
      <c r="H174" s="237"/>
      <c r="I174" s="206"/>
      <c r="J174" s="207">
        <f>ROUND(I174*H174,2)</f>
        <v>0</v>
      </c>
      <c r="K174" s="203" t="s">
        <v>188</v>
      </c>
      <c r="L174" s="41"/>
      <c r="M174" s="208" t="s">
        <v>19</v>
      </c>
      <c r="N174" s="209" t="s">
        <v>46</v>
      </c>
      <c r="O174" s="81"/>
      <c r="P174" s="210">
        <f>O174*H174</f>
        <v>0</v>
      </c>
      <c r="Q174" s="210">
        <v>0</v>
      </c>
      <c r="R174" s="210">
        <f>Q174*H174</f>
        <v>0</v>
      </c>
      <c r="S174" s="210">
        <v>0</v>
      </c>
      <c r="T174" s="21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2" t="s">
        <v>156</v>
      </c>
      <c r="AT174" s="212" t="s">
        <v>144</v>
      </c>
      <c r="AU174" s="212" t="s">
        <v>261</v>
      </c>
      <c r="AY174" s="14" t="s">
        <v>140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4" t="s">
        <v>149</v>
      </c>
      <c r="BK174" s="213">
        <f>ROUND(I174*H174,2)</f>
        <v>0</v>
      </c>
      <c r="BL174" s="14" t="s">
        <v>156</v>
      </c>
      <c r="BM174" s="212" t="s">
        <v>977</v>
      </c>
    </row>
    <row r="175" s="2" customFormat="1">
      <c r="A175" s="35"/>
      <c r="B175" s="36"/>
      <c r="C175" s="37"/>
      <c r="D175" s="224" t="s">
        <v>182</v>
      </c>
      <c r="E175" s="37"/>
      <c r="F175" s="225" t="s">
        <v>978</v>
      </c>
      <c r="G175" s="37"/>
      <c r="H175" s="37"/>
      <c r="I175" s="226"/>
      <c r="J175" s="37"/>
      <c r="K175" s="37"/>
      <c r="L175" s="41"/>
      <c r="M175" s="227"/>
      <c r="N175" s="228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182</v>
      </c>
      <c r="AU175" s="14" t="s">
        <v>261</v>
      </c>
    </row>
    <row r="176" s="12" customFormat="1" ht="22.8" customHeight="1">
      <c r="A176" s="12"/>
      <c r="B176" s="185"/>
      <c r="C176" s="186"/>
      <c r="D176" s="187" t="s">
        <v>73</v>
      </c>
      <c r="E176" s="199" t="s">
        <v>979</v>
      </c>
      <c r="F176" s="199" t="s">
        <v>980</v>
      </c>
      <c r="G176" s="186"/>
      <c r="H176" s="186"/>
      <c r="I176" s="189"/>
      <c r="J176" s="200">
        <f>BK176</f>
        <v>0</v>
      </c>
      <c r="K176" s="186"/>
      <c r="L176" s="191"/>
      <c r="M176" s="192"/>
      <c r="N176" s="193"/>
      <c r="O176" s="193"/>
      <c r="P176" s="194">
        <f>SUM(P177:P180)</f>
        <v>0</v>
      </c>
      <c r="Q176" s="193"/>
      <c r="R176" s="194">
        <f>SUM(R177:R180)</f>
        <v>0</v>
      </c>
      <c r="S176" s="193"/>
      <c r="T176" s="195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6" t="s">
        <v>149</v>
      </c>
      <c r="AT176" s="197" t="s">
        <v>73</v>
      </c>
      <c r="AU176" s="197" t="s">
        <v>82</v>
      </c>
      <c r="AY176" s="196" t="s">
        <v>140</v>
      </c>
      <c r="BK176" s="198">
        <f>SUM(BK177:BK180)</f>
        <v>0</v>
      </c>
    </row>
    <row r="177" s="2" customFormat="1" ht="16.5" customHeight="1">
      <c r="A177" s="35"/>
      <c r="B177" s="36"/>
      <c r="C177" s="214" t="s">
        <v>981</v>
      </c>
      <c r="D177" s="214" t="s">
        <v>152</v>
      </c>
      <c r="E177" s="215" t="s">
        <v>982</v>
      </c>
      <c r="F177" s="216" t="s">
        <v>983</v>
      </c>
      <c r="G177" s="217" t="s">
        <v>641</v>
      </c>
      <c r="H177" s="218">
        <v>1</v>
      </c>
      <c r="I177" s="219"/>
      <c r="J177" s="220">
        <f>ROUND(I177*H177,2)</f>
        <v>0</v>
      </c>
      <c r="K177" s="216" t="s">
        <v>19</v>
      </c>
      <c r="L177" s="221"/>
      <c r="M177" s="222" t="s">
        <v>19</v>
      </c>
      <c r="N177" s="223" t="s">
        <v>46</v>
      </c>
      <c r="O177" s="81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2" t="s">
        <v>230</v>
      </c>
      <c r="AT177" s="212" t="s">
        <v>152</v>
      </c>
      <c r="AU177" s="212" t="s">
        <v>149</v>
      </c>
      <c r="AY177" s="14" t="s">
        <v>140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4" t="s">
        <v>149</v>
      </c>
      <c r="BK177" s="213">
        <f>ROUND(I177*H177,2)</f>
        <v>0</v>
      </c>
      <c r="BL177" s="14" t="s">
        <v>156</v>
      </c>
      <c r="BM177" s="212" t="s">
        <v>984</v>
      </c>
    </row>
    <row r="178" s="2" customFormat="1" ht="16.5" customHeight="1">
      <c r="A178" s="35"/>
      <c r="B178" s="36"/>
      <c r="C178" s="201" t="s">
        <v>985</v>
      </c>
      <c r="D178" s="201" t="s">
        <v>144</v>
      </c>
      <c r="E178" s="202" t="s">
        <v>986</v>
      </c>
      <c r="F178" s="203" t="s">
        <v>983</v>
      </c>
      <c r="G178" s="204" t="s">
        <v>641</v>
      </c>
      <c r="H178" s="205">
        <v>1</v>
      </c>
      <c r="I178" s="206"/>
      <c r="J178" s="207">
        <f>ROUND(I178*H178,2)</f>
        <v>0</v>
      </c>
      <c r="K178" s="203" t="s">
        <v>19</v>
      </c>
      <c r="L178" s="41"/>
      <c r="M178" s="208" t="s">
        <v>19</v>
      </c>
      <c r="N178" s="209" t="s">
        <v>46</v>
      </c>
      <c r="O178" s="81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2" t="s">
        <v>156</v>
      </c>
      <c r="AT178" s="212" t="s">
        <v>144</v>
      </c>
      <c r="AU178" s="212" t="s">
        <v>149</v>
      </c>
      <c r="AY178" s="14" t="s">
        <v>140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4" t="s">
        <v>149</v>
      </c>
      <c r="BK178" s="213">
        <f>ROUND(I178*H178,2)</f>
        <v>0</v>
      </c>
      <c r="BL178" s="14" t="s">
        <v>156</v>
      </c>
      <c r="BM178" s="212" t="s">
        <v>987</v>
      </c>
    </row>
    <row r="179" s="2" customFormat="1" ht="24.15" customHeight="1">
      <c r="A179" s="35"/>
      <c r="B179" s="36"/>
      <c r="C179" s="201" t="s">
        <v>988</v>
      </c>
      <c r="D179" s="201" t="s">
        <v>144</v>
      </c>
      <c r="E179" s="202" t="s">
        <v>989</v>
      </c>
      <c r="F179" s="203" t="s">
        <v>990</v>
      </c>
      <c r="G179" s="204" t="s">
        <v>976</v>
      </c>
      <c r="H179" s="237"/>
      <c r="I179" s="206"/>
      <c r="J179" s="207">
        <f>ROUND(I179*H179,2)</f>
        <v>0</v>
      </c>
      <c r="K179" s="203" t="s">
        <v>188</v>
      </c>
      <c r="L179" s="41"/>
      <c r="M179" s="208" t="s">
        <v>19</v>
      </c>
      <c r="N179" s="209" t="s">
        <v>46</v>
      </c>
      <c r="O179" s="81"/>
      <c r="P179" s="210">
        <f>O179*H179</f>
        <v>0</v>
      </c>
      <c r="Q179" s="210">
        <v>0</v>
      </c>
      <c r="R179" s="210">
        <f>Q179*H179</f>
        <v>0</v>
      </c>
      <c r="S179" s="210">
        <v>0</v>
      </c>
      <c r="T179" s="21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2" t="s">
        <v>156</v>
      </c>
      <c r="AT179" s="212" t="s">
        <v>144</v>
      </c>
      <c r="AU179" s="212" t="s">
        <v>149</v>
      </c>
      <c r="AY179" s="14" t="s">
        <v>140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4" t="s">
        <v>149</v>
      </c>
      <c r="BK179" s="213">
        <f>ROUND(I179*H179,2)</f>
        <v>0</v>
      </c>
      <c r="BL179" s="14" t="s">
        <v>156</v>
      </c>
      <c r="BM179" s="212" t="s">
        <v>991</v>
      </c>
    </row>
    <row r="180" s="2" customFormat="1">
      <c r="A180" s="35"/>
      <c r="B180" s="36"/>
      <c r="C180" s="37"/>
      <c r="D180" s="224" t="s">
        <v>182</v>
      </c>
      <c r="E180" s="37"/>
      <c r="F180" s="225" t="s">
        <v>992</v>
      </c>
      <c r="G180" s="37"/>
      <c r="H180" s="37"/>
      <c r="I180" s="226"/>
      <c r="J180" s="37"/>
      <c r="K180" s="37"/>
      <c r="L180" s="41"/>
      <c r="M180" s="227"/>
      <c r="N180" s="228"/>
      <c r="O180" s="81"/>
      <c r="P180" s="81"/>
      <c r="Q180" s="81"/>
      <c r="R180" s="81"/>
      <c r="S180" s="81"/>
      <c r="T180" s="82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182</v>
      </c>
      <c r="AU180" s="14" t="s">
        <v>149</v>
      </c>
    </row>
    <row r="181" s="12" customFormat="1" ht="25.92" customHeight="1">
      <c r="A181" s="12"/>
      <c r="B181" s="185"/>
      <c r="C181" s="186"/>
      <c r="D181" s="187" t="s">
        <v>73</v>
      </c>
      <c r="E181" s="188" t="s">
        <v>993</v>
      </c>
      <c r="F181" s="188" t="s">
        <v>994</v>
      </c>
      <c r="G181" s="186"/>
      <c r="H181" s="186"/>
      <c r="I181" s="189"/>
      <c r="J181" s="190">
        <f>BK181</f>
        <v>0</v>
      </c>
      <c r="K181" s="186"/>
      <c r="L181" s="191"/>
      <c r="M181" s="192"/>
      <c r="N181" s="193"/>
      <c r="O181" s="193"/>
      <c r="P181" s="194">
        <f>SUM(P182:P183)</f>
        <v>0</v>
      </c>
      <c r="Q181" s="193"/>
      <c r="R181" s="194">
        <f>SUM(R182:R183)</f>
        <v>0</v>
      </c>
      <c r="S181" s="193"/>
      <c r="T181" s="195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6" t="s">
        <v>148</v>
      </c>
      <c r="AT181" s="197" t="s">
        <v>73</v>
      </c>
      <c r="AU181" s="197" t="s">
        <v>74</v>
      </c>
      <c r="AY181" s="196" t="s">
        <v>140</v>
      </c>
      <c r="BK181" s="198">
        <f>SUM(BK182:BK183)</f>
        <v>0</v>
      </c>
    </row>
    <row r="182" s="2" customFormat="1" ht="16.5" customHeight="1">
      <c r="A182" s="35"/>
      <c r="B182" s="36"/>
      <c r="C182" s="201" t="s">
        <v>995</v>
      </c>
      <c r="D182" s="201" t="s">
        <v>144</v>
      </c>
      <c r="E182" s="202" t="s">
        <v>996</v>
      </c>
      <c r="F182" s="203" t="s">
        <v>997</v>
      </c>
      <c r="G182" s="204" t="s">
        <v>965</v>
      </c>
      <c r="H182" s="205">
        <v>8</v>
      </c>
      <c r="I182" s="206"/>
      <c r="J182" s="207">
        <f>ROUND(I182*H182,2)</f>
        <v>0</v>
      </c>
      <c r="K182" s="203" t="s">
        <v>188</v>
      </c>
      <c r="L182" s="41"/>
      <c r="M182" s="208" t="s">
        <v>19</v>
      </c>
      <c r="N182" s="209" t="s">
        <v>46</v>
      </c>
      <c r="O182" s="81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2" t="s">
        <v>998</v>
      </c>
      <c r="AT182" s="212" t="s">
        <v>144</v>
      </c>
      <c r="AU182" s="212" t="s">
        <v>82</v>
      </c>
      <c r="AY182" s="14" t="s">
        <v>140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4" t="s">
        <v>149</v>
      </c>
      <c r="BK182" s="213">
        <f>ROUND(I182*H182,2)</f>
        <v>0</v>
      </c>
      <c r="BL182" s="14" t="s">
        <v>998</v>
      </c>
      <c r="BM182" s="212" t="s">
        <v>999</v>
      </c>
    </row>
    <row r="183" s="2" customFormat="1">
      <c r="A183" s="35"/>
      <c r="B183" s="36"/>
      <c r="C183" s="37"/>
      <c r="D183" s="224" t="s">
        <v>182</v>
      </c>
      <c r="E183" s="37"/>
      <c r="F183" s="225" t="s">
        <v>1000</v>
      </c>
      <c r="G183" s="37"/>
      <c r="H183" s="37"/>
      <c r="I183" s="226"/>
      <c r="J183" s="37"/>
      <c r="K183" s="37"/>
      <c r="L183" s="41"/>
      <c r="M183" s="229"/>
      <c r="N183" s="230"/>
      <c r="O183" s="231"/>
      <c r="P183" s="231"/>
      <c r="Q183" s="231"/>
      <c r="R183" s="231"/>
      <c r="S183" s="231"/>
      <c r="T183" s="232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182</v>
      </c>
      <c r="AU183" s="14" t="s">
        <v>82</v>
      </c>
    </row>
    <row r="184" s="2" customFormat="1" ht="6.96" customHeight="1">
      <c r="A184" s="35"/>
      <c r="B184" s="56"/>
      <c r="C184" s="57"/>
      <c r="D184" s="57"/>
      <c r="E184" s="57"/>
      <c r="F184" s="57"/>
      <c r="G184" s="57"/>
      <c r="H184" s="57"/>
      <c r="I184" s="57"/>
      <c r="J184" s="57"/>
      <c r="K184" s="57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mOo+lQQMrBhcLoyqAwEgyfqcSPgaWGFss7brmtGayicKrSHg2XUoSN1CsBFYMM7y2pc5YyDmZGkmY2RC7ZbY0g==" hashValue="HU5MgqT3odOPOWF3b6B69th7cdTpi1Y9elqbaBfHxjfuw3qQuCAsFq3NsbsGUgJrv5vytYvVTPKelxeM3P+GJg==" algorithmName="SHA-512" password="CC35"/>
  <autoFilter ref="C97:K183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75" r:id="rId1" display="https://podminky.urs.cz/item/CS_URS_2025_02/998741312"/>
    <hyperlink ref="F180" r:id="rId2" display="https://podminky.urs.cz/item/CS_URS_2025_02/998742312"/>
    <hyperlink ref="F183" r:id="rId3" display="https://podminky.urs.cz/item/CS_URS_2025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 Mlejnková</dc:creator>
  <cp:lastModifiedBy>Dana Mlejnková</cp:lastModifiedBy>
  <dcterms:created xsi:type="dcterms:W3CDTF">2025-07-23T13:05:44Z</dcterms:created>
  <dcterms:modified xsi:type="dcterms:W3CDTF">2025-07-23T13:05:50Z</dcterms:modified>
</cp:coreProperties>
</file>